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 activeTab="1"/>
  </bookViews>
  <sheets>
    <sheet name="Kryci list" sheetId="3" r:id="rId1"/>
    <sheet name="Prehlad" sheetId="5" r:id="rId2"/>
  </sheets>
  <definedNames>
    <definedName name="_xlnm._FilterDatabase" hidden="1">#REF!</definedName>
    <definedName name="fakt1R">#REF!</definedName>
    <definedName name="_xlnm.Print_Titles" localSheetId="1">Prehlad!$8:$10</definedName>
    <definedName name="_xlnm.Print_Area" localSheetId="0">'Kryci list'!$A:$M</definedName>
    <definedName name="_xlnm.Print_Area" localSheetId="1">Prehlad!$A:$O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3" l="1"/>
  <c r="W69" i="5"/>
  <c r="W63" i="5"/>
  <c r="W71" i="5" s="1"/>
  <c r="L25" i="3"/>
  <c r="M25" i="3" s="1"/>
  <c r="W55" i="5"/>
  <c r="W40" i="5"/>
  <c r="W29" i="5"/>
  <c r="W24" i="5"/>
  <c r="W20" i="5"/>
  <c r="W57" i="5" s="1"/>
  <c r="W73" i="5" s="1"/>
  <c r="F8" i="3"/>
  <c r="I8" i="3"/>
  <c r="M8" i="3"/>
  <c r="F9" i="3"/>
  <c r="I9" i="3"/>
  <c r="M9" i="3"/>
  <c r="F13" i="3"/>
  <c r="F14" i="3"/>
  <c r="I15" i="3"/>
  <c r="M15" i="3"/>
  <c r="M21" i="3"/>
  <c r="D12" i="3"/>
  <c r="D15" i="3" s="1"/>
  <c r="E11" i="3"/>
  <c r="E12" i="3"/>
  <c r="E15" i="3"/>
  <c r="F11" i="3"/>
  <c r="F12" i="3" l="1"/>
  <c r="F15" i="3" s="1"/>
  <c r="M23" i="3" s="1"/>
  <c r="L24" i="3" l="1"/>
  <c r="M24" i="3" s="1"/>
  <c r="M26" i="3" s="1"/>
</calcChain>
</file>

<file path=xl/sharedStrings.xml><?xml version="1.0" encoding="utf-8"?>
<sst xmlns="http://schemas.openxmlformats.org/spreadsheetml/2006/main" count="416" uniqueCount="253">
  <si>
    <t>Krycí list výkazu výmer</t>
  </si>
  <si>
    <t>V module</t>
  </si>
  <si>
    <t>Hlavička1</t>
  </si>
  <si>
    <t>Mena</t>
  </si>
  <si>
    <t>Hlavička2</t>
  </si>
  <si>
    <t>Obdobie</t>
  </si>
  <si>
    <t>Miesto:</t>
  </si>
  <si>
    <t>Košice - Západ</t>
  </si>
  <si>
    <t>Rozpočet:</t>
  </si>
  <si>
    <t>Rozpočet</t>
  </si>
  <si>
    <t>Krycí list rozpočtu v</t>
  </si>
  <si>
    <t>EUR</t>
  </si>
  <si>
    <t>JKSO :</t>
  </si>
  <si>
    <t>Spracoval:</t>
  </si>
  <si>
    <t>Čerpanie</t>
  </si>
  <si>
    <t>Krycí list splátky v</t>
  </si>
  <si>
    <t>za obdobie</t>
  </si>
  <si>
    <t>Mesiac 2011</t>
  </si>
  <si>
    <t xml:space="preserve"> </t>
  </si>
  <si>
    <t>Dňa:</t>
  </si>
  <si>
    <t>Zmluva č.:</t>
  </si>
  <si>
    <t>VK</t>
  </si>
  <si>
    <t>Krycí list výrobnej kalkulácie v</t>
  </si>
  <si>
    <t xml:space="preserve"> Odberateľ: </t>
  </si>
  <si>
    <t>Mestská časť Košice - Západ, Trieda SNP 39, 040 11 Košice</t>
  </si>
  <si>
    <t/>
  </si>
  <si>
    <t>IČO:</t>
  </si>
  <si>
    <t>DIČ:</t>
  </si>
  <si>
    <t>VF</t>
  </si>
  <si>
    <t xml:space="preserve"> Dodávateľ:</t>
  </si>
  <si>
    <t>Ing. Lucia Kalvinová, Pri hati 1, 040 13 Košice</t>
  </si>
  <si>
    <t xml:space="preserve"> Projektant: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</si>
  <si>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</si>
  <si>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</si>
  <si>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</si>
  <si>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</si>
  <si>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</si>
  <si>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</si>
  <si>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</si>
  <si>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</si>
  <si>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</si>
  <si>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</si>
  <si>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Práce nadčas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</si>
  <si>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</si>
  <si>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</si>
  <si>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</si>
  <si>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</si>
  <si>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</si>
  <si>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</si>
  <si>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</si>
  <si>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</si>
  <si>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</si>
  <si>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</si>
  <si>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</si>
  <si>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</si>
  <si>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</si>
  <si>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</si>
  <si>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</si>
  <si>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</si>
  <si>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</si>
  <si>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</si>
  <si>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</si>
  <si>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</si>
  <si>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</si>
  <si>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</si>
  <si>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</si>
  <si>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</si>
  <si>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</si>
  <si>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</si>
  <si>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</si>
  <si>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</si>
  <si>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</si>
  <si>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</si>
  <si>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</si>
  <si>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>Odberateľ: Mestská časť Košice - Západ, Trieda SNP 39, 040 11 Košice</t>
  </si>
  <si>
    <t xml:space="preserve">Spracoval:                                         </t>
  </si>
  <si>
    <t>Projektant: Ing. Lucia Kalvinová, Pri hati 1, 040 13 Košice</t>
  </si>
  <si>
    <t xml:space="preserve">JKSO : </t>
  </si>
  <si>
    <t>Prehľad rozpočtových nákladov v</t>
  </si>
  <si>
    <t xml:space="preserve">Dodávateľ: </t>
  </si>
  <si>
    <t>Súpis vykonaných prác a dodávok v</t>
  </si>
  <si>
    <t>Prehľad kalkulovaných nákladov v</t>
  </si>
  <si>
    <t>Stavba : Oprava schodísk Mestská časť Košice - Západ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</si>
  <si>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</si>
  <si>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</si>
  <si>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</si>
  <si>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</si>
  <si>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</si>
  <si>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</si>
  <si>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</si>
  <si>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</si>
  <si>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</si>
  <si>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</si>
  <si>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</si>
  <si>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</si>
  <si>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</si>
  <si>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</si>
  <si>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</si>
  <si>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</si>
  <si>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</si>
  <si>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</si>
  <si>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</si>
  <si>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</si>
  <si>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</si>
  <si>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</si>
  <si>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</si>
  <si>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cenníka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</si>
  <si>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</si>
  <si>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</si>
  <si>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</si>
  <si>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</si>
  <si>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</si>
  <si>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</si>
  <si>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</si>
  <si>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</si>
  <si>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</si>
  <si>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</si>
  <si>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</si>
  <si>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</si>
  <si>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</si>
  <si>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PRÁCE A DODÁVKY HSV</t>
  </si>
  <si>
    <t>1 - ZEMNE PRÁCE</t>
  </si>
  <si>
    <t>221</t>
  </si>
  <si>
    <t xml:space="preserve">11310-7131   </t>
  </si>
  <si>
    <t xml:space="preserve">Odstránenie podkladov alebo krytov z betónu prost. hr. do 150 mm, do 200 m2                                             </t>
  </si>
  <si>
    <t xml:space="preserve">m2      </t>
  </si>
  <si>
    <t xml:space="preserve">                    </t>
  </si>
  <si>
    <t>45.11.11</t>
  </si>
  <si>
    <t xml:space="preserve">0503026102241       </t>
  </si>
  <si>
    <t>11312-3RR00</t>
  </si>
  <si>
    <t>Elektrocentrála - búracie práce</t>
  </si>
  <si>
    <t>deň</t>
  </si>
  <si>
    <t>272</t>
  </si>
  <si>
    <t xml:space="preserve">13220-1101   </t>
  </si>
  <si>
    <t xml:space="preserve">Hĺbenie rýh šírka do 60 cm v horn. tr. 3 do 100 m3                                                                      </t>
  </si>
  <si>
    <t xml:space="preserve">m3      </t>
  </si>
  <si>
    <t>45.11.21</t>
  </si>
  <si>
    <t xml:space="preserve">0103020102001       </t>
  </si>
  <si>
    <t xml:space="preserve">13220-1109   </t>
  </si>
  <si>
    <t xml:space="preserve">Príplatok za lepivosť horniny tr. 3 v rýhach š. do 60 cm                                                                </t>
  </si>
  <si>
    <t xml:space="preserve">0103020102019       </t>
  </si>
  <si>
    <t xml:space="preserve">16220-1102   </t>
  </si>
  <si>
    <t xml:space="preserve">Vodorovné premiestnenie výkopu do 50 m horn. tr. 1-4                                                                    </t>
  </si>
  <si>
    <t>45.11.24</t>
  </si>
  <si>
    <t xml:space="preserve">0106020101002       </t>
  </si>
  <si>
    <t xml:space="preserve">16710-1101   </t>
  </si>
  <si>
    <t xml:space="preserve">Nakladanie výkopku do 100 m3 v horn. tr. 1-4                                                                            </t>
  </si>
  <si>
    <t xml:space="preserve">0106070007002       </t>
  </si>
  <si>
    <t xml:space="preserve">1 - ZEMNE PRÁCE  spolu: </t>
  </si>
  <si>
    <t>2 - ZÁKLADY</t>
  </si>
  <si>
    <t>211</t>
  </si>
  <si>
    <t xml:space="preserve">27431-1114   </t>
  </si>
  <si>
    <t xml:space="preserve">Základové pásy z betónu prostého tr. C 12/15 cement portlandský                                                         </t>
  </si>
  <si>
    <t>45.25.32</t>
  </si>
  <si>
    <t xml:space="preserve">1101010103101       </t>
  </si>
  <si>
    <t xml:space="preserve">2 - ZÁKLADY  spolu: </t>
  </si>
  <si>
    <t>3 - ZVISLÉ A KOMPLETNÉ KONŠTRUKCIE</t>
  </si>
  <si>
    <t xml:space="preserve">34817-1111   </t>
  </si>
  <si>
    <t xml:space="preserve">Osadenie zábradlia oceľového do 100 kg/m                                                                                </t>
  </si>
  <si>
    <t xml:space="preserve">m       </t>
  </si>
  <si>
    <t>45.23.12</t>
  </si>
  <si>
    <t xml:space="preserve">110403              </t>
  </si>
  <si>
    <t>MAT</t>
  </si>
  <si>
    <t xml:space="preserve">553 915300   </t>
  </si>
  <si>
    <t xml:space="preserve">Zábradlový systém bez výplne                                                        </t>
  </si>
  <si>
    <t xml:space="preserve">  .  .  </t>
  </si>
  <si>
    <t xml:space="preserve">3 - ZVISLÉ A KOMPLETNÉ KONŠTRUKCIE  spolu: </t>
  </si>
  <si>
    <t>5 - KOMUNIKÁCIE</t>
  </si>
  <si>
    <t xml:space="preserve">56712-1225  </t>
  </si>
  <si>
    <t xml:space="preserve">Podklad z prostého betónu tr. C 16/20 hr. 150 mm                                                                          </t>
  </si>
  <si>
    <t>45.23.11</t>
  </si>
  <si>
    <t xml:space="preserve">2202041701101       </t>
  </si>
  <si>
    <t>57295-2127</t>
  </si>
  <si>
    <t>Vyspravenie krytov chodníkov po prekopoch liatym asfaltom hr. 30 mm</t>
  </si>
  <si>
    <t xml:space="preserve">57321-1111   </t>
  </si>
  <si>
    <t xml:space="preserve">Postrek živičný spojovací z cestného asfaltu 0,5-0,7 kg/m2                                                              </t>
  </si>
  <si>
    <t>57712-3131</t>
  </si>
  <si>
    <t xml:space="preserve">Asfaltobetón AC 8 z modifikovaného asfaltu hr.30 mm, š. do 3 m                                         </t>
  </si>
  <si>
    <t xml:space="preserve">5 - KOMUNIKÁCIE  spolu: </t>
  </si>
  <si>
    <t>6 - ÚPRAVY POVRCHOV, PODLAHY, VÝPLNE</t>
  </si>
  <si>
    <t>011</t>
  </si>
  <si>
    <t xml:space="preserve">63243-3331   </t>
  </si>
  <si>
    <t xml:space="preserve">Poter betónový samonivelizačný hr. do 30 mm tr. C25/30                                                                  </t>
  </si>
  <si>
    <t xml:space="preserve">6 - ÚPRAVY POVRCHOV, PODLAHY, VÝPLNE  spolu: </t>
  </si>
  <si>
    <t>9 - OSTATNÉ KONŠTRUKCIE A PRÁCE</t>
  </si>
  <si>
    <t xml:space="preserve">91786-2111   </t>
  </si>
  <si>
    <t xml:space="preserve">Osad. chodník. obrubníka do lôžka z betónu tr. C 12/15                                        </t>
  </si>
  <si>
    <t xml:space="preserve">2225098101002       </t>
  </si>
  <si>
    <t xml:space="preserve">592 174600   </t>
  </si>
  <si>
    <t xml:space="preserve">Obrubník chodníkový 500x150x300 mm                                                                                   </t>
  </si>
  <si>
    <t xml:space="preserve">kus     </t>
  </si>
  <si>
    <t>26.61.11</t>
  </si>
  <si>
    <t xml:space="preserve">91810-1111   </t>
  </si>
  <si>
    <t xml:space="preserve">Lôžko pod obrubníky, krajníky, obruby z betónu tr. C 12/15                                                              </t>
  </si>
  <si>
    <t xml:space="preserve">2225098001021       </t>
  </si>
  <si>
    <t xml:space="preserve">91973-5123   </t>
  </si>
  <si>
    <t xml:space="preserve">Rezanie stávajúceho betónového krytu alebo podkladu hr. 100-150 mm                                                      </t>
  </si>
  <si>
    <t xml:space="preserve">0509046102240       </t>
  </si>
  <si>
    <t xml:space="preserve">93890-9311   </t>
  </si>
  <si>
    <t xml:space="preserve">Odstránenie nánosu z povrchu krytu alebo podkl. betónového alebo živičného                                              </t>
  </si>
  <si>
    <t xml:space="preserve">2225159200803       </t>
  </si>
  <si>
    <t xml:space="preserve">96607-5141   </t>
  </si>
  <si>
    <t xml:space="preserve">Odstránenie kovového zábradlia vcelku                                                     </t>
  </si>
  <si>
    <t xml:space="preserve">0502090700224       </t>
  </si>
  <si>
    <t>244</t>
  </si>
  <si>
    <t xml:space="preserve">97908-0222   </t>
  </si>
  <si>
    <t xml:space="preserve">Premiest. hmôt do 1 km                                                                                                  </t>
  </si>
  <si>
    <t xml:space="preserve">t       </t>
  </si>
  <si>
    <t>013</t>
  </si>
  <si>
    <t xml:space="preserve">97908-1121   </t>
  </si>
  <si>
    <t xml:space="preserve">Odvoz sute a vybúraných hmôt na skládku každý ďalší 1 km                                                                </t>
  </si>
  <si>
    <t xml:space="preserve">0508020002002       </t>
  </si>
  <si>
    <t xml:space="preserve">97908-7212   </t>
  </si>
  <si>
    <t xml:space="preserve">Nakladanie sute na dopravný prostriedok                                                                                 </t>
  </si>
  <si>
    <t xml:space="preserve">0508038801240       </t>
  </si>
  <si>
    <t>97908-9012</t>
  </si>
  <si>
    <t>Poplatok za skladovanie - betón, tehly, dlaždice (17 01)</t>
  </si>
  <si>
    <t>97908-9714</t>
  </si>
  <si>
    <t>Prenájom kontajneru 10 m3</t>
  </si>
  <si>
    <t xml:space="preserve">99822-4111   </t>
  </si>
  <si>
    <t xml:space="preserve">Presun hmôt pre pozemné komunikácie, kryt betónový                                                                      </t>
  </si>
  <si>
    <t xml:space="preserve">2299220200101       </t>
  </si>
  <si>
    <t xml:space="preserve">9 - OSTATNÉ KONŠTRUKCIE A PRÁCE  spolu: </t>
  </si>
  <si>
    <t xml:space="preserve">PRÁCE A DODÁVKY HSV  spolu: </t>
  </si>
  <si>
    <t>PRÁCE A DODÁVKY PSV</t>
  </si>
  <si>
    <t>767 - Konštrukcie doplnk. kovové stavebné</t>
  </si>
  <si>
    <t>767</t>
  </si>
  <si>
    <t xml:space="preserve">76799-5104   </t>
  </si>
  <si>
    <t xml:space="preserve">Montáž atypických stavebných doplnk. konštrukcií do 50 kg                                                               </t>
  </si>
  <si>
    <t xml:space="preserve">kg      </t>
  </si>
  <si>
    <t>I</t>
  </si>
  <si>
    <t>45.42.12</t>
  </si>
  <si>
    <t xml:space="preserve">6712080000004       </t>
  </si>
  <si>
    <t xml:space="preserve">553 000010   </t>
  </si>
  <si>
    <t xml:space="preserve">Oceľové konštrukcie - predbežná cena                                                                                    </t>
  </si>
  <si>
    <t>28.11.23</t>
  </si>
  <si>
    <t xml:space="preserve">767 - Konštrukcie doplnk. kovové stavebné  spolu: </t>
  </si>
  <si>
    <t>783 - Nátery</t>
  </si>
  <si>
    <t>783</t>
  </si>
  <si>
    <t xml:space="preserve">78322-2100   </t>
  </si>
  <si>
    <t xml:space="preserve">Nátery kov. stav. doplnk. konštr. syntet. dvojnásobné                                                                   </t>
  </si>
  <si>
    <t>45.44.21</t>
  </si>
  <si>
    <t xml:space="preserve">8401020203001       </t>
  </si>
  <si>
    <t xml:space="preserve">78322-6100   </t>
  </si>
  <si>
    <t xml:space="preserve">Nátery kov. stav. doplnk. konštr. syntet. základné                                                                      </t>
  </si>
  <si>
    <t xml:space="preserve">8401020201001       </t>
  </si>
  <si>
    <t>78340-1811</t>
  </si>
  <si>
    <t>Odstránenie náterov z kov. potrubia do DN 50mm</t>
  </si>
  <si>
    <t>m</t>
  </si>
  <si>
    <t xml:space="preserve">783 - Nátery  spolu: </t>
  </si>
  <si>
    <t xml:space="preserve">PRÁCE A DODÁVKY PSV  spolu: </t>
  </si>
  <si>
    <t>Objekt: Katkin park pri ulici Pokroku č. 18 - schodisko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</si>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</sst>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\ &quot;Sk&quot;"/>
    <numFmt numFmtId="169" formatCode="#,##0\ _S_k"/>
    <numFmt numFmtId="170" formatCode="#,##0&quot; Sk&quot;;[Red]&quot;-&quot;#,##0&quot; Sk&quot;"/>
  </numFmts>
  <fonts count="13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70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</cellStyleXfs>
  <cellXfs count="132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28" applyFont="1" applyAlignment="1">
      <alignment horizontal="left" vertical="center"/>
    </xf>
    <xf numFmtId="0" fontId="1" fillId="0" borderId="14" xfId="28" applyFont="1" applyBorder="1" applyAlignment="1">
      <alignment horizontal="left" vertical="center"/>
    </xf>
    <xf numFmtId="0" fontId="1" fillId="0" borderId="15" xfId="28" applyFont="1" applyBorder="1" applyAlignment="1">
      <alignment horizontal="left" vertical="center"/>
    </xf>
    <xf numFmtId="0" fontId="1" fillId="0" borderId="15" xfId="28" applyFont="1" applyBorder="1" applyAlignment="1">
      <alignment horizontal="right" vertical="center"/>
    </xf>
    <xf numFmtId="0" fontId="1" fillId="0" borderId="16" xfId="28" applyFont="1" applyBorder="1" applyAlignment="1">
      <alignment horizontal="lef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8" xfId="28" applyFont="1" applyBorder="1" applyAlignment="1">
      <alignment horizontal="right" vertical="center"/>
    </xf>
    <xf numFmtId="0" fontId="1" fillId="0" borderId="19" xfId="28" applyFont="1" applyBorder="1" applyAlignment="1">
      <alignment horizontal="lef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1" xfId="28" applyFont="1" applyBorder="1" applyAlignment="1">
      <alignment horizontal="right" vertical="center"/>
    </xf>
    <xf numFmtId="0" fontId="1" fillId="0" borderId="22" xfId="28" applyFont="1" applyBorder="1" applyAlignment="1">
      <alignment horizontal="left" vertical="center"/>
    </xf>
    <xf numFmtId="0" fontId="1" fillId="0" borderId="23" xfId="28" applyFont="1" applyBorder="1" applyAlignment="1">
      <alignment horizontal="left" vertical="center"/>
    </xf>
    <xf numFmtId="0" fontId="1" fillId="0" borderId="24" xfId="28" applyFont="1" applyBorder="1" applyAlignment="1">
      <alignment horizontal="left" vertical="center"/>
    </xf>
    <xf numFmtId="0" fontId="1" fillId="0" borderId="24" xfId="28" applyFont="1" applyBorder="1" applyAlignment="1">
      <alignment horizontal="center" vertical="center"/>
    </xf>
    <xf numFmtId="0" fontId="1" fillId="0" borderId="25" xfId="28" applyFont="1" applyBorder="1" applyAlignment="1">
      <alignment horizontal="center" vertical="center"/>
    </xf>
    <xf numFmtId="0" fontId="1" fillId="0" borderId="26" xfId="28" applyFont="1" applyBorder="1" applyAlignment="1">
      <alignment horizontal="centerContinuous" vertical="center"/>
    </xf>
    <xf numFmtId="0" fontId="1" fillId="0" borderId="27" xfId="28" applyFont="1" applyBorder="1" applyAlignment="1">
      <alignment horizontal="centerContinuous" vertical="center"/>
    </xf>
    <xf numFmtId="0" fontId="1" fillId="0" borderId="28" xfId="28" applyFont="1" applyBorder="1" applyAlignment="1">
      <alignment horizontal="centerContinuous" vertical="center"/>
    </xf>
    <xf numFmtId="0" fontId="1" fillId="0" borderId="29" xfId="28" applyFont="1" applyBorder="1" applyAlignment="1">
      <alignment horizontal="center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left" vertical="center"/>
    </xf>
    <xf numFmtId="10" fontId="1" fillId="0" borderId="32" xfId="28" applyNumberFormat="1" applyFont="1" applyBorder="1" applyAlignment="1">
      <alignment horizontal="right" vertical="center"/>
    </xf>
    <xf numFmtId="0" fontId="1" fillId="0" borderId="33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34" xfId="28" applyFont="1" applyBorder="1" applyAlignment="1">
      <alignment horizontal="left" vertical="center"/>
    </xf>
    <xf numFmtId="10" fontId="1" fillId="0" borderId="35" xfId="28" applyNumberFormat="1" applyFont="1" applyBorder="1" applyAlignment="1">
      <alignment horizontal="right" vertical="center"/>
    </xf>
    <xf numFmtId="0" fontId="1" fillId="0" borderId="36" xfId="28" applyFont="1" applyBorder="1" applyAlignment="1">
      <alignment horizontal="center" vertical="center"/>
    </xf>
    <xf numFmtId="0" fontId="1" fillId="0" borderId="37" xfId="28" applyFont="1" applyBorder="1" applyAlignment="1">
      <alignment horizontal="left" vertical="center"/>
    </xf>
    <xf numFmtId="0" fontId="1" fillId="0" borderId="38" xfId="28" applyFont="1" applyBorder="1" applyAlignment="1">
      <alignment horizontal="center" vertical="center"/>
    </xf>
    <xf numFmtId="0" fontId="1" fillId="0" borderId="37" xfId="28" applyFont="1" applyBorder="1" applyAlignment="1">
      <alignment horizontal="right" vertical="center"/>
    </xf>
    <xf numFmtId="0" fontId="1" fillId="0" borderId="39" xfId="28" applyFont="1" applyBorder="1" applyAlignment="1">
      <alignment horizontal="left" vertical="center"/>
    </xf>
    <xf numFmtId="0" fontId="1" fillId="0" borderId="38" xfId="28" applyFont="1" applyBorder="1" applyAlignment="1">
      <alignment horizontal="right" vertical="center"/>
    </xf>
    <xf numFmtId="0" fontId="1" fillId="0" borderId="40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" vertical="center"/>
    </xf>
    <xf numFmtId="0" fontId="1" fillId="0" borderId="42" xfId="28" applyFont="1" applyBorder="1" applyAlignment="1">
      <alignment horizontal="centerContinuous" vertical="center"/>
    </xf>
    <xf numFmtId="0" fontId="1" fillId="0" borderId="43" xfId="28" applyFont="1" applyBorder="1" applyAlignment="1">
      <alignment horizontal="left" vertical="center"/>
    </xf>
    <xf numFmtId="0" fontId="1" fillId="0" borderId="44" xfId="28" applyFont="1" applyBorder="1" applyAlignment="1">
      <alignment horizontal="left" vertical="center"/>
    </xf>
    <xf numFmtId="0" fontId="1" fillId="0" borderId="45" xfId="28" applyFont="1" applyBorder="1" applyAlignment="1">
      <alignment horizontal="left" vertical="center"/>
    </xf>
    <xf numFmtId="0" fontId="1" fillId="0" borderId="0" xfId="28" applyFont="1" applyBorder="1" applyAlignment="1">
      <alignment horizontal="left" vertical="center"/>
    </xf>
    <xf numFmtId="0" fontId="1" fillId="0" borderId="46" xfId="28" applyFont="1" applyBorder="1" applyAlignment="1">
      <alignment horizontal="left" vertical="center"/>
    </xf>
    <xf numFmtId="0" fontId="1" fillId="0" borderId="35" xfId="28" applyFont="1" applyBorder="1" applyAlignment="1">
      <alignment horizontal="left" vertical="center"/>
    </xf>
    <xf numFmtId="0" fontId="1" fillId="0" borderId="43" xfId="28" applyFont="1" applyBorder="1" applyAlignment="1">
      <alignment horizontal="right" vertical="center"/>
    </xf>
    <xf numFmtId="0" fontId="1" fillId="0" borderId="0" xfId="28" applyFont="1" applyBorder="1" applyAlignment="1">
      <alignment horizontal="right" vertical="center"/>
    </xf>
    <xf numFmtId="0" fontId="1" fillId="0" borderId="47" xfId="28" applyFont="1" applyBorder="1" applyAlignment="1">
      <alignment horizontal="left" vertical="center"/>
    </xf>
    <xf numFmtId="0" fontId="1" fillId="0" borderId="32" xfId="28" applyFont="1" applyBorder="1" applyAlignment="1">
      <alignment horizontal="right" vertical="center"/>
    </xf>
    <xf numFmtId="0" fontId="1" fillId="0" borderId="48" xfId="28" applyFont="1" applyBorder="1" applyAlignment="1">
      <alignment horizontal="left" vertical="center"/>
    </xf>
    <xf numFmtId="0" fontId="1" fillId="0" borderId="49" xfId="28" applyFont="1" applyBorder="1" applyAlignment="1">
      <alignment horizontal="left" vertical="center"/>
    </xf>
    <xf numFmtId="0" fontId="1" fillId="0" borderId="50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3" fillId="0" borderId="51" xfId="28" applyFont="1" applyBorder="1" applyAlignment="1">
      <alignment horizontal="center" vertical="center"/>
    </xf>
    <xf numFmtId="167" fontId="1" fillId="0" borderId="27" xfId="28" applyNumberFormat="1" applyFont="1" applyBorder="1" applyAlignment="1">
      <alignment horizontal="centerContinuous" vertical="center"/>
    </xf>
    <xf numFmtId="0" fontId="3" fillId="0" borderId="52" xfId="28" applyFont="1" applyBorder="1" applyAlignment="1">
      <alignment horizontal="center" vertical="center"/>
    </xf>
    <xf numFmtId="0" fontId="1" fillId="0" borderId="53" xfId="28" applyFont="1" applyBorder="1" applyAlignment="1">
      <alignment horizontal="left" vertical="center"/>
    </xf>
    <xf numFmtId="167" fontId="1" fillId="0" borderId="54" xfId="28" applyNumberFormat="1" applyFont="1" applyBorder="1" applyAlignment="1">
      <alignment horizontal="right" vertical="center"/>
    </xf>
    <xf numFmtId="49" fontId="1" fillId="0" borderId="15" xfId="28" applyNumberFormat="1" applyFont="1" applyBorder="1" applyAlignment="1">
      <alignment horizontal="right" vertical="center"/>
    </xf>
    <xf numFmtId="49" fontId="1" fillId="0" borderId="18" xfId="28" applyNumberFormat="1" applyFont="1" applyBorder="1" applyAlignment="1">
      <alignment horizontal="right" vertical="center"/>
    </xf>
    <xf numFmtId="49" fontId="1" fillId="0" borderId="21" xfId="28" applyNumberFormat="1" applyFont="1" applyBorder="1" applyAlignment="1">
      <alignment horizontal="right" vertical="center"/>
    </xf>
    <xf numFmtId="0" fontId="1" fillId="0" borderId="14" xfId="28" applyFont="1" applyBorder="1" applyAlignment="1">
      <alignment horizontal="right" vertical="center"/>
    </xf>
    <xf numFmtId="0" fontId="1" fillId="0" borderId="48" xfId="28" applyFont="1" applyBorder="1" applyAlignment="1">
      <alignment horizontal="right" vertical="center"/>
    </xf>
    <xf numFmtId="0" fontId="1" fillId="0" borderId="49" xfId="28" applyFont="1" applyBorder="1" applyAlignment="1">
      <alignment vertical="center"/>
    </xf>
    <xf numFmtId="0" fontId="1" fillId="0" borderId="49" xfId="28" applyFont="1" applyBorder="1" applyAlignment="1">
      <alignment horizontal="right" vertical="center"/>
    </xf>
    <xf numFmtId="0" fontId="1" fillId="0" borderId="15" xfId="28" applyFont="1" applyBorder="1" applyAlignment="1">
      <alignment vertical="center"/>
    </xf>
    <xf numFmtId="169" fontId="1" fillId="0" borderId="15" xfId="28" applyNumberFormat="1" applyFont="1" applyBorder="1" applyAlignment="1">
      <alignment horizontal="left" vertical="center"/>
    </xf>
    <xf numFmtId="169" fontId="1" fillId="0" borderId="49" xfId="28" applyNumberFormat="1" applyFont="1" applyBorder="1" applyAlignment="1">
      <alignment horizontal="left" vertical="center"/>
    </xf>
    <xf numFmtId="168" fontId="1" fillId="0" borderId="15" xfId="28" applyNumberFormat="1" applyFont="1" applyBorder="1" applyAlignment="1">
      <alignment horizontal="right" vertical="center"/>
    </xf>
    <xf numFmtId="168" fontId="1" fillId="0" borderId="49" xfId="28" applyNumberFormat="1" applyFont="1" applyBorder="1" applyAlignment="1">
      <alignment horizontal="right" vertic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3" fillId="0" borderId="0" xfId="28" applyFont="1"/>
    <xf numFmtId="49" fontId="3" fillId="0" borderId="0" xfId="28" applyNumberFormat="1" applyFont="1"/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55" xfId="28" applyNumberFormat="1" applyFont="1" applyBorder="1" applyAlignment="1">
      <alignment horizontal="right" vertical="center"/>
    </xf>
    <xf numFmtId="3" fontId="1" fillId="0" borderId="56" xfId="28" applyNumberFormat="1" applyFont="1" applyBorder="1" applyAlignment="1">
      <alignment horizontal="right" vertical="center"/>
    </xf>
    <xf numFmtId="3" fontId="1" fillId="0" borderId="16" xfId="28" applyNumberFormat="1" applyFont="1" applyBorder="1" applyAlignment="1">
      <alignment vertical="center"/>
    </xf>
    <xf numFmtId="3" fontId="1" fillId="0" borderId="50" xfId="28" applyNumberFormat="1" applyFont="1" applyBorder="1" applyAlignment="1">
      <alignment vertical="center"/>
    </xf>
    <xf numFmtId="49" fontId="1" fillId="0" borderId="0" xfId="0" applyNumberFormat="1" applyFont="1" applyAlignment="1" applyProtection="1">
      <alignment horizontal="left"/>
    </xf>
    <xf numFmtId="49" fontId="1" fillId="0" borderId="0" xfId="28" applyNumberFormat="1" applyFont="1"/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4" fontId="1" fillId="0" borderId="30" xfId="28" applyNumberFormat="1" applyFont="1" applyBorder="1" applyAlignment="1">
      <alignment horizontal="right" vertical="center"/>
    </xf>
    <xf numFmtId="4" fontId="1" fillId="0" borderId="57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58" xfId="28" applyNumberFormat="1" applyFont="1" applyBorder="1" applyAlignment="1">
      <alignment horizontal="right" vertical="center"/>
    </xf>
    <xf numFmtId="4" fontId="1" fillId="0" borderId="59" xfId="28" applyNumberFormat="1" applyFont="1" applyBorder="1" applyAlignment="1">
      <alignment horizontal="right" vertical="center"/>
    </xf>
    <xf numFmtId="4" fontId="1" fillId="0" borderId="37" xfId="28" applyNumberFormat="1" applyFont="1" applyBorder="1" applyAlignment="1">
      <alignment horizontal="right" vertical="center"/>
    </xf>
    <xf numFmtId="4" fontId="1" fillId="0" borderId="39" xfId="28" applyNumberFormat="1" applyFont="1" applyBorder="1" applyAlignment="1">
      <alignment horizontal="right" vertical="center"/>
    </xf>
    <xf numFmtId="4" fontId="1" fillId="0" borderId="60" xfId="28" applyNumberFormat="1" applyFont="1" applyBorder="1" applyAlignment="1">
      <alignment horizontal="right" vertical="center"/>
    </xf>
    <xf numFmtId="4" fontId="1" fillId="0" borderId="35" xfId="28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49" fontId="1" fillId="0" borderId="21" xfId="28" applyNumberFormat="1" applyFont="1" applyBorder="1" applyAlignment="1">
      <alignment horizontal="left" vertical="center"/>
    </xf>
  </cellXfs>
  <cellStyles count="3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Název" xfId="26"/>
    <cellStyle name="Normálna" xfId="0" builtinId="0"/>
    <cellStyle name="normálne_fakturuj99" xfId="27"/>
    <cellStyle name="normálne_KLs" xfId="28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9"/>
  <sheetViews>
    <sheetView showGridLines="0" showZeros="0" workbookViewId="0">
      <selection activeCell="F6" sqref="F6"/>
    </sheetView>
  </sheetViews>
  <sheetFormatPr defaultRowHeight="12.75"/>
  <cols>
    <col min="1" max="1" width="0.7109375" style="72" customWidth="1"/>
    <col min="2" max="2" width="3.7109375" style="72" customWidth="1"/>
    <col min="3" max="3" width="6.85546875" style="72" customWidth="1"/>
    <col min="4" max="6" width="14" style="72" customWidth="1"/>
    <col min="7" max="7" width="3.85546875" style="72" customWidth="1"/>
    <col min="8" max="8" width="22.7109375" style="72" customWidth="1"/>
    <col min="9" max="9" width="14" style="72" customWidth="1"/>
    <col min="10" max="10" width="4.28515625" style="72" customWidth="1"/>
    <col min="11" max="11" width="19.7109375" style="72" customWidth="1"/>
    <col min="12" max="12" width="9.7109375" style="72" customWidth="1"/>
    <col min="13" max="13" width="14" style="72" customWidth="1"/>
    <col min="14" max="14" width="0.7109375" style="72" customWidth="1"/>
    <col min="15" max="15" width="1.42578125" style="72" customWidth="1"/>
    <col min="16" max="23" width="9.140625" style="72"/>
    <col min="24" max="25" width="5.7109375" style="72" customWidth="1"/>
    <col min="26" max="26" width="6.5703125" style="72" customWidth="1"/>
    <col min="27" max="27" width="21.42578125" style="72" customWidth="1"/>
    <col min="28" max="28" width="4.28515625" style="72" customWidth="1"/>
    <col min="29" max="29" width="8.28515625" style="72" customWidth="1"/>
    <col min="30" max="30" width="8.7109375" style="72" customWidth="1"/>
    <col min="31" max="16384" width="9.140625" style="72"/>
  </cols>
  <sheetData>
    <row r="1" spans="2:30" ht="28.5" customHeight="1" thickBot="1">
      <c r="B1" s="73"/>
      <c r="C1" s="73"/>
      <c r="D1" s="73"/>
      <c r="E1" s="73"/>
      <c r="F1" s="73"/>
      <c r="G1" s="73"/>
      <c r="H1" s="21" t="s">
        <v>0</v>
      </c>
      <c r="I1" s="73"/>
      <c r="J1" s="73"/>
      <c r="K1" s="73"/>
      <c r="L1" s="73"/>
      <c r="M1" s="73"/>
      <c r="Z1" s="72" t="s">
        <v>1</v>
      </c>
      <c r="AA1" s="72" t="s">
        <v>2</v>
      </c>
      <c r="AB1" s="72" t="s">
        <v>3</v>
      </c>
      <c r="AC1" s="72" t="s">
        <v>4</v>
      </c>
      <c r="AD1" s="72" t="s">
        <v>5</v>
      </c>
    </row>
    <row r="2" spans="2:30" ht="18" customHeight="1" thickTop="1">
      <c r="B2" s="22" t="s">
        <v>82</v>
      </c>
      <c r="C2" s="23"/>
      <c r="D2" s="23"/>
      <c r="E2" s="23"/>
      <c r="F2" s="23"/>
      <c r="G2" s="24" t="s">
        <v>6</v>
      </c>
      <c r="H2" s="23" t="s">
        <v>7</v>
      </c>
      <c r="I2" s="23"/>
      <c r="J2" s="24" t="s">
        <v>8</v>
      </c>
      <c r="K2" s="23"/>
      <c r="L2" s="23"/>
      <c r="M2" s="25"/>
      <c r="Z2" s="72" t="s">
        <v>9</v>
      </c>
      <c r="AA2" s="97" t="s">
        <v>10</v>
      </c>
      <c r="AB2" s="97" t="s">
        <v>11</v>
      </c>
      <c r="AC2" s="97"/>
      <c r="AD2" s="98"/>
    </row>
    <row r="3" spans="2:30" ht="18" customHeight="1">
      <c r="B3" s="26" t="s">
        <v>251</v>
      </c>
      <c r="C3" s="27"/>
      <c r="D3" s="27"/>
      <c r="E3" s="27"/>
      <c r="F3" s="27"/>
      <c r="G3" s="28" t="s">
        <v>12</v>
      </c>
      <c r="H3" s="27"/>
      <c r="I3" s="27"/>
      <c r="J3" s="28" t="s">
        <v>13</v>
      </c>
      <c r="K3" s="27"/>
      <c r="L3" s="27"/>
      <c r="M3" s="29"/>
      <c r="Z3" s="72" t="s">
        <v>14</v>
      </c>
      <c r="AA3" s="97" t="s">
        <v>15</v>
      </c>
      <c r="AB3" s="97" t="s">
        <v>11</v>
      </c>
      <c r="AC3" s="97" t="s">
        <v>16</v>
      </c>
      <c r="AD3" s="98" t="s">
        <v>17</v>
      </c>
    </row>
    <row r="4" spans="2:30" ht="18" customHeight="1" thickBot="1">
      <c r="B4" s="30" t="s">
        <v>18</v>
      </c>
      <c r="C4" s="31"/>
      <c r="D4" s="31"/>
      <c r="E4" s="31"/>
      <c r="F4" s="31"/>
      <c r="G4" s="32"/>
      <c r="H4" s="31"/>
      <c r="I4" s="31"/>
      <c r="J4" s="32" t="s">
        <v>19</v>
      </c>
      <c r="K4" s="131"/>
      <c r="L4" s="31" t="s">
        <v>20</v>
      </c>
      <c r="M4" s="33"/>
      <c r="Z4" s="72" t="s">
        <v>21</v>
      </c>
      <c r="AA4" s="97" t="s">
        <v>22</v>
      </c>
      <c r="AB4" s="97" t="s">
        <v>11</v>
      </c>
      <c r="AC4" s="97"/>
      <c r="AD4" s="98"/>
    </row>
    <row r="5" spans="2:30" ht="18" customHeight="1" thickTop="1">
      <c r="B5" s="22" t="s">
        <v>23</v>
      </c>
      <c r="C5" s="23"/>
      <c r="D5" s="23" t="s">
        <v>24</v>
      </c>
      <c r="E5" s="23"/>
      <c r="F5" s="23"/>
      <c r="G5" s="79" t="s">
        <v>25</v>
      </c>
      <c r="H5" s="23"/>
      <c r="I5" s="23"/>
      <c r="J5" s="23" t="s">
        <v>26</v>
      </c>
      <c r="K5" s="23"/>
      <c r="L5" s="23" t="s">
        <v>27</v>
      </c>
      <c r="M5" s="25"/>
      <c r="Z5" s="72" t="s">
        <v>28</v>
      </c>
      <c r="AA5" s="97" t="s">
        <v>15</v>
      </c>
      <c r="AB5" s="97" t="s">
        <v>11</v>
      </c>
      <c r="AC5" s="97" t="s">
        <v>16</v>
      </c>
      <c r="AD5" s="98" t="s">
        <v>17</v>
      </c>
    </row>
    <row r="6" spans="2:30" ht="18" customHeight="1">
      <c r="B6" s="26" t="s">
        <v>29</v>
      </c>
      <c r="C6" s="27"/>
      <c r="E6" s="27"/>
      <c r="F6" s="27"/>
      <c r="G6" s="80" t="s">
        <v>25</v>
      </c>
      <c r="H6" s="27"/>
      <c r="I6" s="27"/>
      <c r="J6" s="27" t="s">
        <v>26</v>
      </c>
      <c r="K6" s="27"/>
      <c r="L6" s="27" t="s">
        <v>27</v>
      </c>
      <c r="M6" s="29"/>
    </row>
    <row r="7" spans="2:30" ht="18" customHeight="1" thickBot="1">
      <c r="B7" s="30" t="s">
        <v>31</v>
      </c>
      <c r="C7" s="31"/>
      <c r="D7" s="27" t="s">
        <v>30</v>
      </c>
      <c r="E7" s="31"/>
      <c r="F7" s="31"/>
      <c r="G7" s="81" t="s">
        <v>25</v>
      </c>
      <c r="H7" s="31"/>
      <c r="I7" s="31"/>
      <c r="J7" s="31" t="s">
        <v>26</v>
      </c>
      <c r="K7" s="31"/>
      <c r="L7" s="31" t="s">
        <v>27</v>
      </c>
      <c r="M7" s="33"/>
    </row>
    <row r="8" spans="2:30" ht="18" customHeight="1" thickTop="1">
      <c r="B8" s="82"/>
      <c r="C8" s="86"/>
      <c r="D8" s="87"/>
      <c r="E8" s="89"/>
      <c r="F8" s="101">
        <f>IF(B8&lt;&gt;0,ROUND($M$26/B8,0),0)</f>
        <v>0</v>
      </c>
      <c r="G8" s="79"/>
      <c r="H8" s="86"/>
      <c r="I8" s="101">
        <f>IF(G8&lt;&gt;0,ROUND($M$26/G8,0),0)</f>
        <v>0</v>
      </c>
      <c r="J8" s="24"/>
      <c r="K8" s="86"/>
      <c r="L8" s="89"/>
      <c r="M8" s="103">
        <f>IF(J8&lt;&gt;0,ROUND($M$26/J8,0),0)</f>
        <v>0</v>
      </c>
    </row>
    <row r="9" spans="2:30" ht="18" customHeight="1" thickBot="1">
      <c r="B9" s="83"/>
      <c r="C9" s="84"/>
      <c r="D9" s="88"/>
      <c r="E9" s="90"/>
      <c r="F9" s="102">
        <f>IF(B9&lt;&gt;0,ROUND($M$26/B9,0),0)</f>
        <v>0</v>
      </c>
      <c r="G9" s="85"/>
      <c r="H9" s="84"/>
      <c r="I9" s="102">
        <f>IF(G9&lt;&gt;0,ROUND($M$26/G9,0),0)</f>
        <v>0</v>
      </c>
      <c r="J9" s="85"/>
      <c r="K9" s="84"/>
      <c r="L9" s="90"/>
      <c r="M9" s="104">
        <f>IF(J9&lt;&gt;0,ROUND($M$26/J9,0),0)</f>
        <v>0</v>
      </c>
    </row>
    <row r="10" spans="2:30" ht="18" customHeight="1" thickTop="1">
      <c r="B10" s="74" t="s">
        <v>32</v>
      </c>
      <c r="C10" s="35" t="s">
        <v>33</v>
      </c>
      <c r="D10" s="36" t="s">
        <v>34</v>
      </c>
      <c r="E10" s="36" t="s">
        <v>35</v>
      </c>
      <c r="F10" s="37" t="s">
        <v>36</v>
      </c>
      <c r="G10" s="74" t="s">
        <v>37</v>
      </c>
      <c r="H10" s="38" t="s">
        <v>38</v>
      </c>
      <c r="I10" s="39"/>
      <c r="J10" s="74" t="s">
        <v>39</v>
      </c>
      <c r="K10" s="38" t="s">
        <v>40</v>
      </c>
      <c r="L10" s="40"/>
      <c r="M10" s="39"/>
    </row>
    <row r="11" spans="2:30" ht="18" customHeight="1">
      <c r="B11" s="41">
        <v>1</v>
      </c>
      <c r="C11" s="42" t="s">
        <v>41</v>
      </c>
      <c r="D11" s="116">
        <f>Prehlad!H57</f>
        <v>0</v>
      </c>
      <c r="E11" s="116">
        <f>Prehlad!I57</f>
        <v>0</v>
      </c>
      <c r="F11" s="117">
        <f>D11+E11</f>
        <v>0</v>
      </c>
      <c r="G11" s="41">
        <v>6</v>
      </c>
      <c r="H11" s="42" t="s">
        <v>42</v>
      </c>
      <c r="I11" s="117">
        <v>0</v>
      </c>
      <c r="J11" s="41">
        <v>11</v>
      </c>
      <c r="K11" s="43" t="s">
        <v>43</v>
      </c>
      <c r="L11" s="44">
        <v>0</v>
      </c>
      <c r="M11" s="117"/>
    </row>
    <row r="12" spans="2:30" ht="18" customHeight="1">
      <c r="B12" s="45">
        <v>2</v>
      </c>
      <c r="C12" s="46" t="s">
        <v>44</v>
      </c>
      <c r="D12" s="116">
        <f>Prehlad!H71</f>
        <v>0</v>
      </c>
      <c r="E12" s="116">
        <f>Prehlad!I71</f>
        <v>0</v>
      </c>
      <c r="F12" s="117">
        <f>D12+E12</f>
        <v>0</v>
      </c>
      <c r="G12" s="45">
        <v>7</v>
      </c>
      <c r="H12" s="46" t="s">
        <v>45</v>
      </c>
      <c r="I12" s="119">
        <v>0</v>
      </c>
      <c r="J12" s="45">
        <v>12</v>
      </c>
      <c r="K12" s="47" t="s">
        <v>46</v>
      </c>
      <c r="L12" s="48">
        <v>0</v>
      </c>
      <c r="M12" s="119">
        <v>0</v>
      </c>
    </row>
    <row r="13" spans="2:30" ht="18" customHeight="1">
      <c r="B13" s="45">
        <v>3</v>
      </c>
      <c r="C13" s="46" t="s">
        <v>47</v>
      </c>
      <c r="D13" s="118"/>
      <c r="E13" s="118"/>
      <c r="F13" s="117">
        <f>D13+E13</f>
        <v>0</v>
      </c>
      <c r="G13" s="45">
        <v>8</v>
      </c>
      <c r="H13" s="46" t="s">
        <v>48</v>
      </c>
      <c r="I13" s="119">
        <v>0</v>
      </c>
      <c r="J13" s="45">
        <v>13</v>
      </c>
      <c r="K13" s="47" t="s">
        <v>49</v>
      </c>
      <c r="L13" s="48">
        <v>0</v>
      </c>
      <c r="M13" s="119">
        <v>0</v>
      </c>
    </row>
    <row r="14" spans="2:30" ht="18" customHeight="1" thickBot="1">
      <c r="B14" s="45">
        <v>4</v>
      </c>
      <c r="C14" s="46" t="s">
        <v>50</v>
      </c>
      <c r="D14" s="118"/>
      <c r="E14" s="118"/>
      <c r="F14" s="120">
        <f>D14+E14</f>
        <v>0</v>
      </c>
      <c r="G14" s="45">
        <v>9</v>
      </c>
      <c r="H14" s="46" t="s">
        <v>18</v>
      </c>
      <c r="I14" s="119">
        <v>0</v>
      </c>
      <c r="J14" s="45">
        <v>14</v>
      </c>
      <c r="K14" s="47" t="s">
        <v>18</v>
      </c>
      <c r="L14" s="48">
        <v>0</v>
      </c>
      <c r="M14" s="119">
        <v>0</v>
      </c>
    </row>
    <row r="15" spans="2:30" ht="18" customHeight="1" thickBot="1">
      <c r="B15" s="49">
        <v>5</v>
      </c>
      <c r="C15" s="50" t="s">
        <v>51</v>
      </c>
      <c r="D15" s="121">
        <f>SUM(D11:D14)</f>
        <v>0</v>
      </c>
      <c r="E15" s="122">
        <f>SUM(E11:E14)</f>
        <v>0</v>
      </c>
      <c r="F15" s="123">
        <f>SUM(F11:F14)</f>
        <v>0</v>
      </c>
      <c r="G15" s="51">
        <v>10</v>
      </c>
      <c r="H15" s="52" t="s">
        <v>52</v>
      </c>
      <c r="I15" s="123">
        <f>SUM(I11:I14)</f>
        <v>0</v>
      </c>
      <c r="J15" s="49">
        <v>15</v>
      </c>
      <c r="K15" s="53"/>
      <c r="L15" s="54" t="s">
        <v>53</v>
      </c>
      <c r="M15" s="123">
        <f>SUM(M11:M14)</f>
        <v>0</v>
      </c>
    </row>
    <row r="16" spans="2:30" ht="18" customHeight="1" thickTop="1">
      <c r="B16" s="55" t="s">
        <v>54</v>
      </c>
      <c r="C16" s="56"/>
      <c r="D16" s="56"/>
      <c r="E16" s="56"/>
      <c r="F16" s="57"/>
      <c r="G16" s="55" t="s">
        <v>55</v>
      </c>
      <c r="H16" s="56"/>
      <c r="I16" s="58"/>
      <c r="J16" s="74" t="s">
        <v>56</v>
      </c>
      <c r="K16" s="38" t="s">
        <v>57</v>
      </c>
      <c r="L16" s="40"/>
      <c r="M16" s="75"/>
    </row>
    <row r="17" spans="2:13" ht="18" customHeight="1">
      <c r="B17" s="59"/>
      <c r="C17" s="60" t="s">
        <v>58</v>
      </c>
      <c r="D17" s="60"/>
      <c r="E17" s="60" t="s">
        <v>59</v>
      </c>
      <c r="F17" s="61"/>
      <c r="G17" s="59"/>
      <c r="H17" s="62"/>
      <c r="I17" s="63"/>
      <c r="J17" s="45">
        <v>16</v>
      </c>
      <c r="K17" s="47" t="s">
        <v>60</v>
      </c>
      <c r="L17" s="64"/>
      <c r="M17" s="119">
        <v>0</v>
      </c>
    </row>
    <row r="18" spans="2:13" ht="18" customHeight="1">
      <c r="B18" s="65"/>
      <c r="C18" s="62" t="s">
        <v>61</v>
      </c>
      <c r="D18" s="62"/>
      <c r="E18" s="62"/>
      <c r="F18" s="66"/>
      <c r="G18" s="65"/>
      <c r="H18" s="62" t="s">
        <v>58</v>
      </c>
      <c r="I18" s="63"/>
      <c r="J18" s="45">
        <v>17</v>
      </c>
      <c r="K18" s="47" t="s">
        <v>62</v>
      </c>
      <c r="L18" s="64"/>
      <c r="M18" s="119">
        <v>0</v>
      </c>
    </row>
    <row r="19" spans="2:13" ht="18" customHeight="1">
      <c r="B19" s="65"/>
      <c r="C19" s="62"/>
      <c r="D19" s="62"/>
      <c r="E19" s="62"/>
      <c r="F19" s="66"/>
      <c r="G19" s="65"/>
      <c r="H19" s="67"/>
      <c r="I19" s="63"/>
      <c r="J19" s="45">
        <v>18</v>
      </c>
      <c r="K19" s="47" t="s">
        <v>63</v>
      </c>
      <c r="L19" s="64"/>
      <c r="M19" s="119">
        <v>0</v>
      </c>
    </row>
    <row r="20" spans="2:13" ht="18" customHeight="1" thickBot="1">
      <c r="B20" s="65"/>
      <c r="C20" s="62"/>
      <c r="D20" s="62"/>
      <c r="E20" s="62"/>
      <c r="F20" s="66"/>
      <c r="G20" s="65"/>
      <c r="H20" s="60" t="s">
        <v>59</v>
      </c>
      <c r="I20" s="63"/>
      <c r="J20" s="45">
        <v>19</v>
      </c>
      <c r="K20" s="47" t="s">
        <v>18</v>
      </c>
      <c r="L20" s="64"/>
      <c r="M20" s="119">
        <v>0</v>
      </c>
    </row>
    <row r="21" spans="2:13" ht="18" customHeight="1" thickBot="1">
      <c r="B21" s="59"/>
      <c r="C21" s="62"/>
      <c r="D21" s="62"/>
      <c r="E21" s="62"/>
      <c r="F21" s="62"/>
      <c r="G21" s="59"/>
      <c r="H21" s="62" t="s">
        <v>61</v>
      </c>
      <c r="I21" s="63"/>
      <c r="J21" s="49">
        <v>20</v>
      </c>
      <c r="K21" s="53"/>
      <c r="L21" s="54" t="s">
        <v>64</v>
      </c>
      <c r="M21" s="123">
        <f>SUM(M17:M20)</f>
        <v>0</v>
      </c>
    </row>
    <row r="22" spans="2:13" ht="18" customHeight="1" thickTop="1">
      <c r="B22" s="55" t="s">
        <v>65</v>
      </c>
      <c r="C22" s="56"/>
      <c r="D22" s="56"/>
      <c r="E22" s="56"/>
      <c r="F22" s="57"/>
      <c r="G22" s="59"/>
      <c r="H22" s="62"/>
      <c r="I22" s="63"/>
      <c r="J22" s="74" t="s">
        <v>66</v>
      </c>
      <c r="K22" s="38" t="s">
        <v>67</v>
      </c>
      <c r="L22" s="40"/>
      <c r="M22" s="75"/>
    </row>
    <row r="23" spans="2:13" ht="18" customHeight="1">
      <c r="B23" s="59"/>
      <c r="C23" s="60" t="s">
        <v>58</v>
      </c>
      <c r="D23" s="60"/>
      <c r="E23" s="60" t="s">
        <v>59</v>
      </c>
      <c r="F23" s="61"/>
      <c r="G23" s="59"/>
      <c r="H23" s="62"/>
      <c r="I23" s="63"/>
      <c r="J23" s="41">
        <v>21</v>
      </c>
      <c r="K23" s="43"/>
      <c r="L23" s="68" t="s">
        <v>68</v>
      </c>
      <c r="M23" s="117">
        <f>ROUND(F15,2)+I15+M15+M21</f>
        <v>0</v>
      </c>
    </row>
    <row r="24" spans="2:13" ht="18" customHeight="1">
      <c r="B24" s="65"/>
      <c r="C24" s="62" t="s">
        <v>61</v>
      </c>
      <c r="D24" s="62"/>
      <c r="E24" s="62"/>
      <c r="F24" s="66"/>
      <c r="G24" s="59"/>
      <c r="H24" s="62"/>
      <c r="I24" s="63"/>
      <c r="J24" s="45">
        <v>22</v>
      </c>
      <c r="K24" s="47" t="s">
        <v>69</v>
      </c>
      <c r="L24" s="124">
        <f>M23-L25</f>
        <v>0</v>
      </c>
      <c r="M24" s="119">
        <f>ROUND((L24*20)/100,2)</f>
        <v>0</v>
      </c>
    </row>
    <row r="25" spans="2:13" ht="18" customHeight="1" thickBot="1">
      <c r="B25" s="65"/>
      <c r="C25" s="62"/>
      <c r="D25" s="62"/>
      <c r="E25" s="62"/>
      <c r="F25" s="66"/>
      <c r="G25" s="59"/>
      <c r="H25" s="62"/>
      <c r="I25" s="63"/>
      <c r="J25" s="45">
        <v>23</v>
      </c>
      <c r="K25" s="47" t="s">
        <v>70</v>
      </c>
      <c r="L25" s="124">
        <f>SUMIF(Prehlad!O11:O10015,0,Prehlad!J11:J10015)</f>
        <v>0</v>
      </c>
      <c r="M25" s="119">
        <f>ROUND((L25*0)/100,1)</f>
        <v>0</v>
      </c>
    </row>
    <row r="26" spans="2:13" ht="18" customHeight="1" thickBot="1">
      <c r="B26" s="65"/>
      <c r="C26" s="62"/>
      <c r="D26" s="62"/>
      <c r="E26" s="62"/>
      <c r="F26" s="66"/>
      <c r="G26" s="59"/>
      <c r="H26" s="62"/>
      <c r="I26" s="63"/>
      <c r="J26" s="49">
        <v>24</v>
      </c>
      <c r="K26" s="53"/>
      <c r="L26" s="54" t="s">
        <v>71</v>
      </c>
      <c r="M26" s="123">
        <f>M23+M24+M25</f>
        <v>0</v>
      </c>
    </row>
    <row r="27" spans="2:13" ht="17.100000000000001" customHeight="1" thickTop="1" thickBot="1">
      <c r="B27" s="69"/>
      <c r="C27" s="70"/>
      <c r="D27" s="70"/>
      <c r="E27" s="70"/>
      <c r="F27" s="70"/>
      <c r="G27" s="69"/>
      <c r="H27" s="70"/>
      <c r="I27" s="71"/>
      <c r="J27" s="76" t="s">
        <v>72</v>
      </c>
      <c r="K27" s="77" t="s">
        <v>73</v>
      </c>
      <c r="L27" s="34"/>
      <c r="M27" s="78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3"/>
  <sheetViews>
    <sheetView showGridLines="0" tabSelected="1" workbookViewId="0">
      <pane ySplit="10" topLeftCell="A11" activePane="bottomLeft" state="frozen"/>
      <selection pane="bottomLeft" activeCell="C16" sqref="C16"/>
    </sheetView>
  </sheetViews>
  <sheetFormatPr defaultRowHeight="12.75"/>
  <cols>
    <col min="1" max="1" width="4.7109375" style="107" customWidth="1"/>
    <col min="2" max="2" width="5.28515625" style="108" customWidth="1"/>
    <col min="3" max="3" width="13" style="109" customWidth="1"/>
    <col min="4" max="4" width="35.7109375" style="115" customWidth="1"/>
    <col min="5" max="5" width="11.28515625" style="111" customWidth="1"/>
    <col min="6" max="6" width="5.85546875" style="110" customWidth="1"/>
    <col min="7" max="7" width="9.7109375" style="112" customWidth="1"/>
    <col min="8" max="9" width="11.28515625" style="112" customWidth="1"/>
    <col min="10" max="10" width="8.28515625" style="112" customWidth="1"/>
    <col min="11" max="11" width="7.42578125" style="113" customWidth="1"/>
    <col min="12" max="12" width="8.28515625" style="113" customWidth="1"/>
    <col min="13" max="13" width="7.140625" style="111" customWidth="1"/>
    <col min="14" max="14" width="7" style="111" customWidth="1"/>
    <col min="15" max="15" width="3.5703125" style="110" customWidth="1"/>
    <col min="16" max="16" width="12.7109375" style="110" customWidth="1"/>
    <col min="17" max="19" width="11.28515625" style="111" customWidth="1"/>
    <col min="20" max="20" width="10.5703125" style="114" customWidth="1"/>
    <col min="21" max="21" width="10.28515625" style="114" customWidth="1"/>
    <col min="22" max="22" width="5.7109375" style="114" customWidth="1"/>
    <col min="23" max="23" width="9.140625" style="111"/>
    <col min="24" max="25" width="9.140625" style="110"/>
    <col min="26" max="26" width="7.5703125" style="109" customWidth="1"/>
    <col min="27" max="27" width="24.85546875" style="109" customWidth="1"/>
    <col min="28" max="28" width="4.28515625" style="110" customWidth="1"/>
    <col min="29" max="29" width="8.28515625" style="110" customWidth="1"/>
    <col min="30" max="30" width="8.7109375" style="110" customWidth="1"/>
    <col min="31" max="34" width="9.140625" style="110"/>
    <col min="35" max="16384" width="9.140625" style="1"/>
  </cols>
  <sheetData>
    <row r="1" spans="1:34">
      <c r="A1" s="20" t="s">
        <v>74</v>
      </c>
      <c r="B1" s="1"/>
      <c r="C1" s="1"/>
      <c r="D1" s="1"/>
      <c r="E1" s="1"/>
      <c r="F1" s="1"/>
      <c r="G1" s="6"/>
      <c r="H1" s="1"/>
      <c r="I1" s="20" t="s">
        <v>75</v>
      </c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6" t="s">
        <v>1</v>
      </c>
      <c r="AA1" s="106" t="s">
        <v>2</v>
      </c>
      <c r="AB1" s="72" t="s">
        <v>3</v>
      </c>
      <c r="AC1" s="72" t="s">
        <v>4</v>
      </c>
      <c r="AD1" s="72" t="s">
        <v>5</v>
      </c>
      <c r="AE1" s="1"/>
      <c r="AF1" s="1"/>
      <c r="AG1" s="1"/>
      <c r="AH1" s="1"/>
    </row>
    <row r="2" spans="1:34">
      <c r="A2" s="20" t="s">
        <v>76</v>
      </c>
      <c r="B2" s="1"/>
      <c r="C2" s="1"/>
      <c r="D2" s="1"/>
      <c r="E2" s="1"/>
      <c r="F2" s="1"/>
      <c r="G2" s="6"/>
      <c r="H2" s="8"/>
      <c r="I2" s="20" t="s">
        <v>77</v>
      </c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6" t="s">
        <v>9</v>
      </c>
      <c r="AA2" s="98" t="s">
        <v>78</v>
      </c>
      <c r="AB2" s="97" t="s">
        <v>11</v>
      </c>
      <c r="AC2" s="97"/>
      <c r="AD2" s="98"/>
      <c r="AE2" s="1"/>
      <c r="AF2" s="1"/>
      <c r="AG2" s="1"/>
      <c r="AH2" s="1"/>
    </row>
    <row r="3" spans="1:34">
      <c r="A3" s="20" t="s">
        <v>79</v>
      </c>
      <c r="B3" s="1"/>
      <c r="C3" s="1"/>
      <c r="D3" s="1"/>
      <c r="E3" s="1"/>
      <c r="F3" s="1"/>
      <c r="G3" s="6"/>
      <c r="H3" s="1"/>
      <c r="I3" s="20" t="s">
        <v>252</v>
      </c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6" t="s">
        <v>14</v>
      </c>
      <c r="AA3" s="98" t="s">
        <v>80</v>
      </c>
      <c r="AB3" s="97" t="s">
        <v>11</v>
      </c>
      <c r="AC3" s="97" t="s">
        <v>16</v>
      </c>
      <c r="AD3" s="98" t="s">
        <v>17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6" t="s">
        <v>21</v>
      </c>
      <c r="AA4" s="98" t="s">
        <v>81</v>
      </c>
      <c r="AB4" s="97" t="s">
        <v>11</v>
      </c>
      <c r="AC4" s="97"/>
      <c r="AD4" s="98"/>
      <c r="AE4" s="1"/>
      <c r="AF4" s="1"/>
      <c r="AG4" s="1"/>
      <c r="AH4" s="1"/>
    </row>
    <row r="5" spans="1:34">
      <c r="A5" s="20" t="s">
        <v>82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6" t="s">
        <v>28</v>
      </c>
      <c r="AA5" s="98" t="s">
        <v>80</v>
      </c>
      <c r="AB5" s="97" t="s">
        <v>11</v>
      </c>
      <c r="AC5" s="97" t="s">
        <v>16</v>
      </c>
      <c r="AD5" s="98" t="s">
        <v>17</v>
      </c>
      <c r="AE5" s="1"/>
      <c r="AF5" s="1"/>
      <c r="AG5" s="1"/>
      <c r="AH5" s="1"/>
    </row>
    <row r="6" spans="1:34">
      <c r="A6" s="20" t="s">
        <v>251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8"/>
      <c r="AA6" s="8"/>
      <c r="AB6" s="1"/>
      <c r="AC6" s="1"/>
      <c r="AD6" s="1"/>
      <c r="AE6" s="1"/>
      <c r="AF6" s="1"/>
      <c r="AG6" s="1"/>
      <c r="AH6" s="1"/>
    </row>
    <row r="7" spans="1:34">
      <c r="A7" s="2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8"/>
      <c r="AA7" s="8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"/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8"/>
      <c r="AA8" s="8"/>
      <c r="AB8" s="1"/>
      <c r="AC8" s="1"/>
      <c r="AD8" s="1"/>
      <c r="AE8" s="1"/>
      <c r="AF8" s="1"/>
      <c r="AG8" s="1"/>
      <c r="AH8" s="1"/>
    </row>
    <row r="9" spans="1:34" ht="13.5" thickTop="1">
      <c r="A9" s="9" t="s">
        <v>83</v>
      </c>
      <c r="B9" s="10" t="s">
        <v>84</v>
      </c>
      <c r="C9" s="10" t="s">
        <v>85</v>
      </c>
      <c r="D9" s="10" t="s">
        <v>86</v>
      </c>
      <c r="E9" s="10" t="s">
        <v>87</v>
      </c>
      <c r="F9" s="10" t="s">
        <v>88</v>
      </c>
      <c r="G9" s="10" t="s">
        <v>89</v>
      </c>
      <c r="H9" s="10" t="s">
        <v>90</v>
      </c>
      <c r="I9" s="10" t="s">
        <v>91</v>
      </c>
      <c r="J9" s="10" t="s">
        <v>92</v>
      </c>
      <c r="K9" s="11" t="s">
        <v>93</v>
      </c>
      <c r="L9" s="12"/>
      <c r="M9" s="13" t="s">
        <v>94</v>
      </c>
      <c r="N9" s="12"/>
      <c r="O9" s="14" t="s">
        <v>95</v>
      </c>
      <c r="P9" s="93" t="s">
        <v>96</v>
      </c>
      <c r="Q9" s="94" t="s">
        <v>87</v>
      </c>
      <c r="R9" s="94" t="s">
        <v>87</v>
      </c>
      <c r="S9" s="91" t="s">
        <v>87</v>
      </c>
      <c r="T9" s="99" t="s">
        <v>97</v>
      </c>
      <c r="U9" s="99" t="s">
        <v>98</v>
      </c>
      <c r="V9" s="99" t="s">
        <v>99</v>
      </c>
      <c r="W9" s="100" t="s">
        <v>100</v>
      </c>
      <c r="X9" s="100" t="s">
        <v>101</v>
      </c>
      <c r="Y9" s="100" t="s">
        <v>102</v>
      </c>
      <c r="Z9" s="105" t="s">
        <v>103</v>
      </c>
      <c r="AA9" s="105" t="s">
        <v>104</v>
      </c>
      <c r="AB9" s="1"/>
      <c r="AC9" s="1"/>
      <c r="AD9" s="1"/>
      <c r="AE9" s="1"/>
      <c r="AF9" s="1"/>
      <c r="AG9" s="1"/>
      <c r="AH9" s="1"/>
    </row>
    <row r="10" spans="1:34" ht="13.5" thickBot="1">
      <c r="A10" s="15" t="s">
        <v>105</v>
      </c>
      <c r="B10" s="16" t="s">
        <v>106</v>
      </c>
      <c r="C10" s="17"/>
      <c r="D10" s="16" t="s">
        <v>107</v>
      </c>
      <c r="E10" s="16" t="s">
        <v>108</v>
      </c>
      <c r="F10" s="16" t="s">
        <v>109</v>
      </c>
      <c r="G10" s="16" t="s">
        <v>110</v>
      </c>
      <c r="H10" s="16" t="s">
        <v>111</v>
      </c>
      <c r="I10" s="16" t="s">
        <v>35</v>
      </c>
      <c r="J10" s="16"/>
      <c r="K10" s="16" t="s">
        <v>89</v>
      </c>
      <c r="L10" s="16" t="s">
        <v>92</v>
      </c>
      <c r="M10" s="18" t="s">
        <v>89</v>
      </c>
      <c r="N10" s="16" t="s">
        <v>92</v>
      </c>
      <c r="O10" s="19" t="s">
        <v>112</v>
      </c>
      <c r="P10" s="95"/>
      <c r="Q10" s="96" t="s">
        <v>113</v>
      </c>
      <c r="R10" s="96" t="s">
        <v>114</v>
      </c>
      <c r="S10" s="92" t="s">
        <v>115</v>
      </c>
      <c r="T10" s="99" t="s">
        <v>116</v>
      </c>
      <c r="U10" s="99" t="s">
        <v>117</v>
      </c>
      <c r="V10" s="99" t="s">
        <v>118</v>
      </c>
      <c r="W10" s="5"/>
      <c r="X10" s="1"/>
      <c r="Y10" s="1"/>
      <c r="Z10" s="105" t="s">
        <v>119</v>
      </c>
      <c r="AA10" s="105" t="s">
        <v>105</v>
      </c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125" t="s">
        <v>120</v>
      </c>
    </row>
    <row r="13" spans="1:34">
      <c r="B13" s="109" t="s">
        <v>121</v>
      </c>
    </row>
    <row r="14" spans="1:34" ht="25.5">
      <c r="A14" s="107">
        <v>1</v>
      </c>
      <c r="B14" s="108" t="s">
        <v>122</v>
      </c>
      <c r="C14" s="109" t="s">
        <v>123</v>
      </c>
      <c r="D14" s="115" t="s">
        <v>124</v>
      </c>
      <c r="E14" s="111">
        <v>1.0049999999999999</v>
      </c>
      <c r="F14" s="110" t="s">
        <v>125</v>
      </c>
      <c r="P14" s="110" t="s">
        <v>126</v>
      </c>
      <c r="V14" s="114" t="s">
        <v>66</v>
      </c>
      <c r="W14" s="111">
        <v>16.111000000000001</v>
      </c>
      <c r="Z14" s="109" t="s">
        <v>127</v>
      </c>
      <c r="AA14" s="109" t="s">
        <v>128</v>
      </c>
    </row>
    <row r="15" spans="1:34">
      <c r="A15" s="107">
        <v>2</v>
      </c>
      <c r="B15" s="108" t="s">
        <v>122</v>
      </c>
      <c r="C15" s="109" t="s">
        <v>129</v>
      </c>
      <c r="D15" s="115" t="s">
        <v>130</v>
      </c>
      <c r="E15" s="111">
        <v>2</v>
      </c>
      <c r="F15" s="110" t="s">
        <v>131</v>
      </c>
    </row>
    <row r="16" spans="1:34">
      <c r="A16" s="107">
        <v>3</v>
      </c>
      <c r="B16" s="108" t="s">
        <v>132</v>
      </c>
      <c r="C16" s="109" t="s">
        <v>133</v>
      </c>
      <c r="D16" s="115" t="s">
        <v>134</v>
      </c>
      <c r="E16" s="111">
        <v>0.45</v>
      </c>
      <c r="F16" s="110" t="s">
        <v>135</v>
      </c>
      <c r="P16" s="110" t="s">
        <v>126</v>
      </c>
      <c r="V16" s="114" t="s">
        <v>66</v>
      </c>
      <c r="W16" s="111">
        <v>3.948</v>
      </c>
      <c r="Z16" s="109" t="s">
        <v>136</v>
      </c>
      <c r="AA16" s="109" t="s">
        <v>137</v>
      </c>
    </row>
    <row r="17" spans="1:27">
      <c r="A17" s="107">
        <v>4</v>
      </c>
      <c r="B17" s="108" t="s">
        <v>132</v>
      </c>
      <c r="C17" s="109" t="s">
        <v>138</v>
      </c>
      <c r="D17" s="115" t="s">
        <v>139</v>
      </c>
      <c r="E17" s="111">
        <v>0.45</v>
      </c>
      <c r="F17" s="110" t="s">
        <v>135</v>
      </c>
      <c r="P17" s="110" t="s">
        <v>126</v>
      </c>
      <c r="V17" s="114" t="s">
        <v>66</v>
      </c>
      <c r="W17" s="111">
        <v>0.55300000000000005</v>
      </c>
      <c r="Z17" s="109" t="s">
        <v>136</v>
      </c>
      <c r="AA17" s="109" t="s">
        <v>140</v>
      </c>
    </row>
    <row r="18" spans="1:27">
      <c r="A18" s="107">
        <v>5</v>
      </c>
      <c r="B18" s="108" t="s">
        <v>132</v>
      </c>
      <c r="C18" s="109" t="s">
        <v>141</v>
      </c>
      <c r="D18" s="115" t="s">
        <v>142</v>
      </c>
      <c r="E18" s="111">
        <v>0.45</v>
      </c>
      <c r="F18" s="110" t="s">
        <v>135</v>
      </c>
      <c r="P18" s="110" t="s">
        <v>126</v>
      </c>
      <c r="V18" s="114" t="s">
        <v>66</v>
      </c>
      <c r="W18" s="111">
        <v>0.13900000000000001</v>
      </c>
      <c r="Z18" s="109" t="s">
        <v>143</v>
      </c>
      <c r="AA18" s="109" t="s">
        <v>144</v>
      </c>
    </row>
    <row r="19" spans="1:27">
      <c r="A19" s="107">
        <v>6</v>
      </c>
      <c r="B19" s="108" t="s">
        <v>132</v>
      </c>
      <c r="C19" s="109" t="s">
        <v>145</v>
      </c>
      <c r="D19" s="115" t="s">
        <v>146</v>
      </c>
      <c r="E19" s="111">
        <v>0.45</v>
      </c>
      <c r="F19" s="110" t="s">
        <v>135</v>
      </c>
      <c r="P19" s="110" t="s">
        <v>126</v>
      </c>
      <c r="V19" s="114" t="s">
        <v>66</v>
      </c>
      <c r="W19" s="111">
        <v>1.206</v>
      </c>
      <c r="Z19" s="109" t="s">
        <v>136</v>
      </c>
      <c r="AA19" s="109" t="s">
        <v>147</v>
      </c>
    </row>
    <row r="20" spans="1:27">
      <c r="D20" s="126" t="s">
        <v>148</v>
      </c>
      <c r="E20" s="127"/>
      <c r="H20" s="127"/>
      <c r="I20" s="127"/>
      <c r="J20" s="127"/>
      <c r="L20" s="128"/>
      <c r="N20" s="129"/>
      <c r="W20" s="111">
        <f>SUM(W12:W19)</f>
        <v>21.957000000000001</v>
      </c>
    </row>
    <row r="22" spans="1:27">
      <c r="B22" s="109" t="s">
        <v>149</v>
      </c>
    </row>
    <row r="23" spans="1:27" ht="25.5">
      <c r="A23" s="107">
        <v>7</v>
      </c>
      <c r="B23" s="108" t="s">
        <v>150</v>
      </c>
      <c r="C23" s="109" t="s">
        <v>151</v>
      </c>
      <c r="D23" s="115" t="s">
        <v>152</v>
      </c>
      <c r="E23" s="111">
        <v>0.45</v>
      </c>
      <c r="F23" s="110" t="s">
        <v>135</v>
      </c>
      <c r="P23" s="110" t="s">
        <v>126</v>
      </c>
      <c r="V23" s="114" t="s">
        <v>66</v>
      </c>
      <c r="W23" s="111">
        <v>1.0409999999999999</v>
      </c>
      <c r="Z23" s="109" t="s">
        <v>153</v>
      </c>
      <c r="AA23" s="109" t="s">
        <v>154</v>
      </c>
    </row>
    <row r="24" spans="1:27">
      <c r="D24" s="126" t="s">
        <v>155</v>
      </c>
      <c r="E24" s="127"/>
      <c r="H24" s="127"/>
      <c r="I24" s="127"/>
      <c r="J24" s="127"/>
      <c r="L24" s="128"/>
      <c r="N24" s="129"/>
      <c r="W24" s="111">
        <f>SUM(W22:W23)</f>
        <v>1.0409999999999999</v>
      </c>
    </row>
    <row r="26" spans="1:27">
      <c r="B26" s="109" t="s">
        <v>156</v>
      </c>
    </row>
    <row r="27" spans="1:27">
      <c r="A27" s="107">
        <v>8</v>
      </c>
      <c r="B27" s="108" t="s">
        <v>150</v>
      </c>
      <c r="C27" s="109" t="s">
        <v>157</v>
      </c>
      <c r="D27" s="115" t="s">
        <v>158</v>
      </c>
      <c r="E27" s="111">
        <v>3</v>
      </c>
      <c r="F27" s="110" t="s">
        <v>159</v>
      </c>
      <c r="P27" s="110" t="s">
        <v>126</v>
      </c>
      <c r="V27" s="114" t="s">
        <v>66</v>
      </c>
      <c r="W27" s="111">
        <v>8.4469999999999992</v>
      </c>
      <c r="Z27" s="109" t="s">
        <v>160</v>
      </c>
      <c r="AA27" s="109" t="s">
        <v>161</v>
      </c>
    </row>
    <row r="28" spans="1:27">
      <c r="A28" s="107">
        <v>9</v>
      </c>
      <c r="B28" s="108" t="s">
        <v>162</v>
      </c>
      <c r="C28" s="109" t="s">
        <v>163</v>
      </c>
      <c r="D28" s="115" t="s">
        <v>164</v>
      </c>
      <c r="E28" s="111">
        <v>3</v>
      </c>
      <c r="F28" s="110" t="s">
        <v>159</v>
      </c>
      <c r="P28" s="110" t="s">
        <v>126</v>
      </c>
      <c r="V28" s="114" t="s">
        <v>66</v>
      </c>
      <c r="Z28" s="109" t="s">
        <v>165</v>
      </c>
      <c r="AA28" s="109" t="s">
        <v>126</v>
      </c>
    </row>
    <row r="29" spans="1:27">
      <c r="D29" s="126" t="s">
        <v>166</v>
      </c>
      <c r="E29" s="127"/>
      <c r="H29" s="127"/>
      <c r="I29" s="127"/>
      <c r="J29" s="127"/>
      <c r="L29" s="128"/>
      <c r="N29" s="129"/>
      <c r="W29" s="111">
        <f>SUM(W26:W28)</f>
        <v>8.4469999999999992</v>
      </c>
    </row>
    <row r="31" spans="1:27">
      <c r="B31" s="109" t="s">
        <v>167</v>
      </c>
    </row>
    <row r="32" spans="1:27">
      <c r="A32" s="107">
        <v>10</v>
      </c>
      <c r="B32" s="108" t="s">
        <v>122</v>
      </c>
      <c r="C32" s="109" t="s">
        <v>168</v>
      </c>
      <c r="D32" s="115" t="s">
        <v>169</v>
      </c>
      <c r="E32" s="111">
        <v>2.5</v>
      </c>
      <c r="F32" s="110" t="s">
        <v>125</v>
      </c>
      <c r="P32" s="110" t="s">
        <v>126</v>
      </c>
      <c r="V32" s="114" t="s">
        <v>66</v>
      </c>
      <c r="W32" s="111">
        <v>0.34799999999999998</v>
      </c>
      <c r="Z32" s="109" t="s">
        <v>170</v>
      </c>
      <c r="AA32" s="109" t="s">
        <v>171</v>
      </c>
    </row>
    <row r="33" spans="1:27" ht="25.5">
      <c r="A33" s="107">
        <v>11</v>
      </c>
      <c r="B33" s="108" t="s">
        <v>122</v>
      </c>
      <c r="C33" s="109" t="s">
        <v>172</v>
      </c>
      <c r="D33" s="115" t="s">
        <v>173</v>
      </c>
      <c r="E33" s="111">
        <v>0.2</v>
      </c>
      <c r="F33" s="110" t="s">
        <v>125</v>
      </c>
    </row>
    <row r="34" spans="1:27" ht="12.75" customHeight="1">
      <c r="A34" s="107">
        <v>12</v>
      </c>
      <c r="B34" s="108" t="s">
        <v>122</v>
      </c>
      <c r="C34" s="109" t="s">
        <v>174</v>
      </c>
      <c r="D34" s="115" t="s">
        <v>175</v>
      </c>
      <c r="E34" s="111">
        <v>2</v>
      </c>
      <c r="F34" s="110" t="s">
        <v>125</v>
      </c>
      <c r="P34" s="110" t="s">
        <v>126</v>
      </c>
      <c r="V34" s="114" t="s">
        <v>66</v>
      </c>
      <c r="W34" s="111">
        <v>3.198</v>
      </c>
    </row>
    <row r="35" spans="1:27" ht="25.5">
      <c r="A35" s="107">
        <v>13</v>
      </c>
      <c r="B35" s="108" t="s">
        <v>122</v>
      </c>
      <c r="C35" s="109" t="s">
        <v>176</v>
      </c>
      <c r="D35" s="115" t="s">
        <v>177</v>
      </c>
      <c r="E35" s="111">
        <v>2</v>
      </c>
      <c r="F35" s="110" t="s">
        <v>125</v>
      </c>
      <c r="P35" s="110" t="s">
        <v>126</v>
      </c>
      <c r="V35" s="114" t="s">
        <v>66</v>
      </c>
      <c r="W35" s="111">
        <v>32.26</v>
      </c>
    </row>
    <row r="36" spans="1:27">
      <c r="D36" s="126" t="s">
        <v>178</v>
      </c>
      <c r="E36" s="127"/>
      <c r="H36" s="127"/>
      <c r="I36" s="127"/>
      <c r="J36" s="127"/>
      <c r="L36" s="128"/>
      <c r="N36" s="129"/>
      <c r="W36" s="111">
        <v>196.95699999999999</v>
      </c>
    </row>
    <row r="38" spans="1:27">
      <c r="B38" s="109" t="s">
        <v>179</v>
      </c>
    </row>
    <row r="39" spans="1:27" ht="25.5">
      <c r="A39" s="107">
        <v>14</v>
      </c>
      <c r="B39" s="108" t="s">
        <v>180</v>
      </c>
      <c r="C39" s="109" t="s">
        <v>181</v>
      </c>
      <c r="D39" s="115" t="s">
        <v>182</v>
      </c>
      <c r="E39" s="111">
        <v>4.03</v>
      </c>
      <c r="F39" s="110" t="s">
        <v>125</v>
      </c>
      <c r="P39" s="110" t="s">
        <v>126</v>
      </c>
      <c r="V39" s="114" t="s">
        <v>66</v>
      </c>
      <c r="W39" s="111">
        <v>5.5270000000000001</v>
      </c>
      <c r="Z39" s="109" t="s">
        <v>165</v>
      </c>
      <c r="AA39" s="109" t="s">
        <v>126</v>
      </c>
    </row>
    <row r="40" spans="1:27">
      <c r="D40" s="126" t="s">
        <v>183</v>
      </c>
      <c r="E40" s="127"/>
      <c r="H40" s="127"/>
      <c r="I40" s="127"/>
      <c r="J40" s="127"/>
      <c r="L40" s="128"/>
      <c r="N40" s="129"/>
      <c r="W40" s="111">
        <f>SUM(W38:W39)</f>
        <v>5.5270000000000001</v>
      </c>
    </row>
    <row r="42" spans="1:27">
      <c r="B42" s="109" t="s">
        <v>184</v>
      </c>
    </row>
    <row r="43" spans="1:27">
      <c r="A43" s="107">
        <v>15</v>
      </c>
      <c r="B43" s="108" t="s">
        <v>122</v>
      </c>
      <c r="C43" s="109" t="s">
        <v>185</v>
      </c>
      <c r="D43" s="115" t="s">
        <v>186</v>
      </c>
      <c r="E43" s="111">
        <v>2.5499999999999998</v>
      </c>
      <c r="F43" s="110" t="s">
        <v>159</v>
      </c>
      <c r="P43" s="110" t="s">
        <v>126</v>
      </c>
      <c r="V43" s="114" t="s">
        <v>66</v>
      </c>
      <c r="W43" s="111">
        <v>2.266</v>
      </c>
      <c r="Z43" s="109" t="s">
        <v>160</v>
      </c>
      <c r="AA43" s="109" t="s">
        <v>187</v>
      </c>
    </row>
    <row r="44" spans="1:27">
      <c r="A44" s="107">
        <v>16</v>
      </c>
      <c r="B44" s="108" t="s">
        <v>162</v>
      </c>
      <c r="C44" s="109" t="s">
        <v>188</v>
      </c>
      <c r="D44" s="115" t="s">
        <v>189</v>
      </c>
      <c r="E44" s="111">
        <v>6</v>
      </c>
      <c r="F44" s="110" t="s">
        <v>190</v>
      </c>
      <c r="P44" s="110" t="s">
        <v>126</v>
      </c>
      <c r="V44" s="114" t="s">
        <v>66</v>
      </c>
      <c r="Z44" s="109" t="s">
        <v>191</v>
      </c>
      <c r="AA44" s="109" t="s">
        <v>126</v>
      </c>
    </row>
    <row r="45" spans="1:27" ht="25.5">
      <c r="A45" s="107">
        <v>17</v>
      </c>
      <c r="B45" s="108" t="s">
        <v>122</v>
      </c>
      <c r="C45" s="109" t="s">
        <v>192</v>
      </c>
      <c r="D45" s="115" t="s">
        <v>193</v>
      </c>
      <c r="E45" s="111">
        <v>0.12</v>
      </c>
      <c r="F45" s="110" t="s">
        <v>135</v>
      </c>
      <c r="P45" s="110" t="s">
        <v>126</v>
      </c>
      <c r="V45" s="114" t="s">
        <v>66</v>
      </c>
      <c r="W45" s="111">
        <v>0.95299999999999996</v>
      </c>
      <c r="Z45" s="109" t="s">
        <v>160</v>
      </c>
      <c r="AA45" s="109" t="s">
        <v>194</v>
      </c>
    </row>
    <row r="46" spans="1:27" ht="25.5">
      <c r="A46" s="107">
        <v>18</v>
      </c>
      <c r="B46" s="108" t="s">
        <v>132</v>
      </c>
      <c r="C46" s="109" t="s">
        <v>195</v>
      </c>
      <c r="D46" s="115" t="s">
        <v>196</v>
      </c>
      <c r="E46" s="111">
        <v>2.5499999999999998</v>
      </c>
      <c r="F46" s="110" t="s">
        <v>159</v>
      </c>
      <c r="P46" s="110" t="s">
        <v>126</v>
      </c>
      <c r="V46" s="114" t="s">
        <v>66</v>
      </c>
      <c r="W46" s="111">
        <v>0.75</v>
      </c>
      <c r="Z46" s="109" t="s">
        <v>160</v>
      </c>
      <c r="AA46" s="109" t="s">
        <v>197</v>
      </c>
    </row>
    <row r="47" spans="1:27" ht="25.5">
      <c r="A47" s="107">
        <v>19</v>
      </c>
      <c r="B47" s="108" t="s">
        <v>122</v>
      </c>
      <c r="C47" s="109" t="s">
        <v>198</v>
      </c>
      <c r="D47" s="115" t="s">
        <v>199</v>
      </c>
      <c r="E47" s="111">
        <v>1.7729999999999999</v>
      </c>
      <c r="F47" s="110" t="s">
        <v>125</v>
      </c>
      <c r="P47" s="110" t="s">
        <v>126</v>
      </c>
      <c r="V47" s="114" t="s">
        <v>66</v>
      </c>
      <c r="W47" s="111">
        <v>1.2E-2</v>
      </c>
      <c r="Z47" s="109" t="s">
        <v>160</v>
      </c>
      <c r="AA47" s="109" t="s">
        <v>200</v>
      </c>
    </row>
    <row r="48" spans="1:27">
      <c r="A48" s="107">
        <v>20</v>
      </c>
      <c r="B48" s="108" t="s">
        <v>150</v>
      </c>
      <c r="C48" s="109" t="s">
        <v>201</v>
      </c>
      <c r="D48" s="115" t="s">
        <v>202</v>
      </c>
      <c r="E48" s="111">
        <v>3</v>
      </c>
      <c r="F48" s="110" t="s">
        <v>159</v>
      </c>
      <c r="P48" s="110" t="s">
        <v>126</v>
      </c>
      <c r="V48" s="114" t="s">
        <v>66</v>
      </c>
      <c r="W48" s="111">
        <v>3.9809999999999999</v>
      </c>
      <c r="Z48" s="109" t="s">
        <v>127</v>
      </c>
      <c r="AA48" s="109" t="s">
        <v>203</v>
      </c>
    </row>
    <row r="49" spans="1:27">
      <c r="A49" s="107">
        <v>21</v>
      </c>
      <c r="B49" s="108" t="s">
        <v>204</v>
      </c>
      <c r="C49" s="109" t="s">
        <v>205</v>
      </c>
      <c r="D49" s="115" t="s">
        <v>206</v>
      </c>
      <c r="E49" s="111">
        <v>3.8490000000000002</v>
      </c>
      <c r="F49" s="110" t="s">
        <v>207</v>
      </c>
      <c r="P49" s="110" t="s">
        <v>126</v>
      </c>
      <c r="V49" s="114" t="s">
        <v>66</v>
      </c>
      <c r="W49" s="111">
        <v>3.3010000000000002</v>
      </c>
      <c r="Z49" s="109" t="s">
        <v>127</v>
      </c>
      <c r="AA49" s="109" t="s">
        <v>126</v>
      </c>
    </row>
    <row r="50" spans="1:27" ht="25.5">
      <c r="A50" s="107">
        <v>22</v>
      </c>
      <c r="B50" s="108" t="s">
        <v>208</v>
      </c>
      <c r="C50" s="109" t="s">
        <v>209</v>
      </c>
      <c r="D50" s="115" t="s">
        <v>210</v>
      </c>
      <c r="E50" s="111">
        <v>34.640999999999998</v>
      </c>
      <c r="F50" s="110" t="s">
        <v>207</v>
      </c>
      <c r="P50" s="110" t="s">
        <v>126</v>
      </c>
      <c r="V50" s="114" t="s">
        <v>66</v>
      </c>
      <c r="Z50" s="109" t="s">
        <v>127</v>
      </c>
      <c r="AA50" s="109" t="s">
        <v>211</v>
      </c>
    </row>
    <row r="51" spans="1:27">
      <c r="A51" s="107">
        <v>23</v>
      </c>
      <c r="B51" s="108" t="s">
        <v>132</v>
      </c>
      <c r="C51" s="109" t="s">
        <v>212</v>
      </c>
      <c r="D51" s="115" t="s">
        <v>213</v>
      </c>
      <c r="E51" s="111">
        <v>3.8490000000000002</v>
      </c>
      <c r="F51" s="110" t="s">
        <v>207</v>
      </c>
      <c r="P51" s="110" t="s">
        <v>126</v>
      </c>
      <c r="V51" s="114" t="s">
        <v>66</v>
      </c>
      <c r="W51" s="111">
        <v>0.35399999999999998</v>
      </c>
      <c r="Z51" s="109" t="s">
        <v>127</v>
      </c>
      <c r="AA51" s="109" t="s">
        <v>214</v>
      </c>
    </row>
    <row r="52" spans="1:27">
      <c r="A52" s="107">
        <v>24</v>
      </c>
      <c r="B52" s="108" t="s">
        <v>132</v>
      </c>
      <c r="C52" s="109" t="s">
        <v>215</v>
      </c>
      <c r="D52" s="115" t="s">
        <v>216</v>
      </c>
      <c r="E52" s="111">
        <v>3.8490000000000002</v>
      </c>
      <c r="F52" s="110" t="s">
        <v>207</v>
      </c>
    </row>
    <row r="53" spans="1:27">
      <c r="A53" s="107">
        <v>25</v>
      </c>
      <c r="B53" s="108" t="s">
        <v>132</v>
      </c>
      <c r="C53" s="109" t="s">
        <v>217</v>
      </c>
      <c r="D53" s="115" t="s">
        <v>218</v>
      </c>
      <c r="E53" s="111">
        <v>1</v>
      </c>
      <c r="F53" s="110" t="s">
        <v>190</v>
      </c>
    </row>
    <row r="54" spans="1:27">
      <c r="A54" s="107">
        <v>26</v>
      </c>
      <c r="B54" s="108" t="s">
        <v>122</v>
      </c>
      <c r="C54" s="109" t="s">
        <v>219</v>
      </c>
      <c r="D54" s="115" t="s">
        <v>220</v>
      </c>
      <c r="E54" s="111">
        <v>19.39</v>
      </c>
      <c r="F54" s="110" t="s">
        <v>207</v>
      </c>
      <c r="P54" s="110" t="s">
        <v>126</v>
      </c>
      <c r="V54" s="114" t="s">
        <v>66</v>
      </c>
      <c r="W54" s="111">
        <v>0.21299999999999999</v>
      </c>
      <c r="Z54" s="109" t="s">
        <v>160</v>
      </c>
      <c r="AA54" s="109" t="s">
        <v>221</v>
      </c>
    </row>
    <row r="55" spans="1:27">
      <c r="D55" s="126" t="s">
        <v>222</v>
      </c>
      <c r="E55" s="127"/>
      <c r="H55" s="127"/>
      <c r="I55" s="127"/>
      <c r="J55" s="127"/>
      <c r="L55" s="128"/>
      <c r="N55" s="129"/>
      <c r="W55" s="111">
        <f>SUM(W42:W54)</f>
        <v>11.829999999999998</v>
      </c>
    </row>
    <row r="57" spans="1:27">
      <c r="D57" s="126" t="s">
        <v>223</v>
      </c>
      <c r="E57" s="127"/>
      <c r="H57" s="127"/>
      <c r="I57" s="127"/>
      <c r="J57" s="127"/>
      <c r="L57" s="128"/>
      <c r="N57" s="129"/>
      <c r="W57" s="111">
        <f>+W20+W24+W29+W40+W55</f>
        <v>48.802</v>
      </c>
    </row>
    <row r="58" spans="1:27">
      <c r="D58" s="126"/>
      <c r="E58" s="127"/>
      <c r="H58" s="127"/>
      <c r="I58" s="127"/>
      <c r="J58" s="127"/>
      <c r="L58" s="128"/>
      <c r="N58" s="129"/>
    </row>
    <row r="59" spans="1:27">
      <c r="B59" s="125" t="s">
        <v>224</v>
      </c>
    </row>
    <row r="60" spans="1:27">
      <c r="B60" s="109" t="s">
        <v>225</v>
      </c>
    </row>
    <row r="61" spans="1:27" ht="25.5">
      <c r="A61" s="107">
        <v>27</v>
      </c>
      <c r="B61" s="108" t="s">
        <v>226</v>
      </c>
      <c r="C61" s="109" t="s">
        <v>227</v>
      </c>
      <c r="D61" s="115" t="s">
        <v>228</v>
      </c>
      <c r="E61" s="111">
        <v>51.66</v>
      </c>
      <c r="F61" s="110" t="s">
        <v>229</v>
      </c>
      <c r="P61" s="110" t="s">
        <v>126</v>
      </c>
      <c r="V61" s="114" t="s">
        <v>230</v>
      </c>
      <c r="W61" s="111">
        <v>3.3679999999999999</v>
      </c>
      <c r="Z61" s="109" t="s">
        <v>231</v>
      </c>
      <c r="AA61" s="109" t="s">
        <v>232</v>
      </c>
    </row>
    <row r="62" spans="1:27">
      <c r="A62" s="107">
        <v>28</v>
      </c>
      <c r="B62" s="108" t="s">
        <v>162</v>
      </c>
      <c r="C62" s="109" t="s">
        <v>233</v>
      </c>
      <c r="D62" s="115" t="s">
        <v>234</v>
      </c>
      <c r="E62" s="111">
        <v>51.66</v>
      </c>
      <c r="F62" s="110" t="s">
        <v>229</v>
      </c>
      <c r="P62" s="110" t="s">
        <v>126</v>
      </c>
      <c r="V62" s="114" t="s">
        <v>230</v>
      </c>
      <c r="Z62" s="109" t="s">
        <v>235</v>
      </c>
      <c r="AA62" s="109" t="s">
        <v>126</v>
      </c>
    </row>
    <row r="63" spans="1:27">
      <c r="D63" s="126" t="s">
        <v>236</v>
      </c>
      <c r="E63" s="127"/>
      <c r="H63" s="127"/>
      <c r="I63" s="127"/>
      <c r="J63" s="127"/>
      <c r="L63" s="128"/>
      <c r="N63" s="129"/>
      <c r="W63" s="111">
        <f>SUM(W59:W62)</f>
        <v>3.3679999999999999</v>
      </c>
    </row>
    <row r="65" spans="1:27">
      <c r="B65" s="109" t="s">
        <v>237</v>
      </c>
    </row>
    <row r="66" spans="1:27">
      <c r="A66" s="107">
        <v>29</v>
      </c>
      <c r="B66" s="108" t="s">
        <v>238</v>
      </c>
      <c r="C66" s="109" t="s">
        <v>239</v>
      </c>
      <c r="D66" s="115" t="s">
        <v>240</v>
      </c>
      <c r="E66" s="111">
        <v>6.2720000000000002</v>
      </c>
      <c r="F66" s="110" t="s">
        <v>125</v>
      </c>
      <c r="P66" s="110" t="s">
        <v>126</v>
      </c>
      <c r="V66" s="114" t="s">
        <v>230</v>
      </c>
      <c r="W66" s="111">
        <v>3.12</v>
      </c>
      <c r="Z66" s="109" t="s">
        <v>241</v>
      </c>
      <c r="AA66" s="109" t="s">
        <v>242</v>
      </c>
    </row>
    <row r="67" spans="1:27">
      <c r="A67" s="107">
        <v>30</v>
      </c>
      <c r="B67" s="108" t="s">
        <v>238</v>
      </c>
      <c r="C67" s="109" t="s">
        <v>243</v>
      </c>
      <c r="D67" s="115" t="s">
        <v>244</v>
      </c>
      <c r="E67" s="111">
        <v>6.2720000000000002</v>
      </c>
      <c r="F67" s="110" t="s">
        <v>125</v>
      </c>
      <c r="P67" s="110" t="s">
        <v>126</v>
      </c>
      <c r="V67" s="114" t="s">
        <v>230</v>
      </c>
      <c r="W67" s="111">
        <v>1.5720000000000001</v>
      </c>
      <c r="Z67" s="109" t="s">
        <v>241</v>
      </c>
      <c r="AA67" s="109" t="s">
        <v>245</v>
      </c>
    </row>
    <row r="68" spans="1:27">
      <c r="A68" s="107">
        <v>31</v>
      </c>
      <c r="B68" s="108" t="s">
        <v>238</v>
      </c>
      <c r="C68" s="109" t="s">
        <v>246</v>
      </c>
      <c r="D68" s="115" t="s">
        <v>247</v>
      </c>
      <c r="E68" s="111">
        <v>8.1999999999999993</v>
      </c>
      <c r="F68" s="110" t="s">
        <v>248</v>
      </c>
    </row>
    <row r="69" spans="1:27">
      <c r="D69" s="126" t="s">
        <v>249</v>
      </c>
      <c r="E69" s="127"/>
      <c r="H69" s="127"/>
      <c r="I69" s="127"/>
      <c r="J69" s="127"/>
      <c r="L69" s="128"/>
      <c r="N69" s="129"/>
      <c r="W69" s="111">
        <f>SUM(W65:W67)</f>
        <v>4.6920000000000002</v>
      </c>
    </row>
    <row r="71" spans="1:27">
      <c r="D71" s="126" t="s">
        <v>250</v>
      </c>
      <c r="E71" s="127"/>
      <c r="H71" s="127"/>
      <c r="I71" s="127"/>
      <c r="J71" s="127"/>
      <c r="L71" s="128"/>
      <c r="N71" s="129"/>
      <c r="W71" s="111">
        <f>+W63+W69</f>
        <v>8.06</v>
      </c>
    </row>
    <row r="73" spans="1:27">
      <c r="D73" s="130"/>
      <c r="E73" s="127"/>
      <c r="H73" s="127"/>
      <c r="I73" s="127"/>
      <c r="J73" s="127"/>
      <c r="L73" s="128"/>
      <c r="N73" s="129"/>
      <c r="W73" s="111">
        <f>+W57</f>
        <v>48.802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Kryci list</vt:lpstr>
      <vt:lpstr>Prehlad</vt:lpstr>
      <vt:lpstr>Prehlad!Názvy_tlače</vt:lpstr>
      <vt:lpstr>'Kryci list'!Oblasť_tlače</vt:lpstr>
      <vt:lpstr>Prehlad!Oblasť_tlače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Kalvinova</dc:creator>
  <cp:keywords/>
  <dc:description/>
  <cp:lastModifiedBy>Berco</cp:lastModifiedBy>
  <cp:revision/>
  <dcterms:created xsi:type="dcterms:W3CDTF">1999-04-06T07:39:42Z</dcterms:created>
  <dcterms:modified xsi:type="dcterms:W3CDTF">2019-11-12T14:37:55Z</dcterms:modified>
  <cp:category/>
  <cp:contentStatus/>
</cp:coreProperties>
</file>