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5600" windowHeight="11760"/>
  </bookViews>
  <sheets>
    <sheet name="Kryci list" sheetId="3" r:id="rId1"/>
    <sheet name="Prehlad" sheetId="5" r:id="rId2"/>
  </sheets>
  <definedNames>
    <definedName name="_xlnm._FilterDatabase" hidden="1">#REF!</definedName>
    <definedName name="fakt1R">#REF!</definedName>
    <definedName name="_xlnm.Print_Titles" localSheetId="1">Prehlad!$8:$10</definedName>
    <definedName name="_xlnm.Print_Area" localSheetId="0">'Kryci list'!$A:$M</definedName>
    <definedName name="_xlnm.Print_Area" localSheetId="1">Prehlad!$A:$O</definedName>
  </definedNames>
  <calcPr calcId="145621"/>
</workbook>
</file>

<file path=xl/calcChain.xml><?xml version="1.0" encoding="utf-8"?>
<calcChain xmlns="http://schemas.openxmlformats.org/spreadsheetml/2006/main">
  <c r="W72" i="5" l="1"/>
  <c r="W67" i="5"/>
  <c r="L25" i="3"/>
  <c r="M25" i="3" s="1"/>
  <c r="W59" i="5"/>
  <c r="W44" i="5"/>
  <c r="W39" i="5"/>
  <c r="W32" i="5"/>
  <c r="W27" i="5"/>
  <c r="W23" i="5"/>
  <c r="F8" i="3"/>
  <c r="I8" i="3"/>
  <c r="M8" i="3"/>
  <c r="F9" i="3"/>
  <c r="I9" i="3"/>
  <c r="M9" i="3"/>
  <c r="F13" i="3"/>
  <c r="F14" i="3"/>
  <c r="I15" i="3"/>
  <c r="M15" i="3"/>
  <c r="M21" i="3"/>
  <c r="D8" i="5"/>
  <c r="W74" i="5"/>
  <c r="W61" i="5"/>
  <c r="W76" i="5" s="1"/>
  <c r="E11" i="3"/>
  <c r="D11" i="3"/>
  <c r="D15" i="3" s="1"/>
  <c r="E12" i="3"/>
  <c r="E15" i="3" s="1"/>
  <c r="D12" i="3"/>
  <c r="F12" i="3"/>
  <c r="F11" i="3"/>
  <c r="F15" i="3" s="1"/>
  <c r="M23" i="3" s="1"/>
  <c r="L24" i="3" l="1"/>
  <c r="M24" i="3" s="1"/>
  <c r="M26" i="3" s="1"/>
</calcChain>
</file>

<file path=xl/sharedStrings.xml><?xml version="1.0" encoding="utf-8"?>
<sst xmlns="http://schemas.openxmlformats.org/spreadsheetml/2006/main" count="444" uniqueCount="262">
  <si>
    <t>Krycí list výkazu výmer</t>
  </si>
  <si>
    <t>V module</t>
  </si>
  <si>
    <t>Hlavička1</t>
  </si>
  <si>
    <t>Mena</t>
  </si>
  <si>
    <t>Hlavička2</t>
  </si>
  <si>
    <t>Obdobie</t>
  </si>
  <si>
    <t>Miesto:</t>
  </si>
  <si>
    <t>Košice - Západ</t>
  </si>
  <si>
    <t>Rozpočet:</t>
  </si>
  <si>
    <t>Rozpočet</t>
  </si>
  <si>
    <t>Krycí list rozpočtu v</t>
  </si>
  <si>
    <t>EUR</t>
  </si>
  <si>
    <t>Objekt: Popradská 9 - schodisko</t>
  </si>
  <si>
    <t>JKSO :</t>
  </si>
  <si>
    <t>Spracoval:</t>
  </si>
  <si>
    <t>Čerpanie</t>
  </si>
  <si>
    <t>Krycí list splátky v</t>
  </si>
  <si>
    <t>za obdobie</t>
  </si>
  <si>
    <t>Mesiac 2011</t>
  </si>
  <si>
    <t xml:space="preserve"> </t>
  </si>
  <si>
    <t>Dňa:</t>
  </si>
  <si>
    <t>Zmluva č.:</t>
  </si>
  <si>
    <t>VK</t>
  </si>
  <si>
    <t>Krycí list výrobnej kalkulácie v</t>
  </si>
  <si>
    <t>Mestská časť Košice - Západ, Trieda SNP 39, 040 11 Košice</t>
  </si>
  <si>
    <t/>
  </si>
  <si>
    <t>IČO:</t>
  </si>
  <si>
    <t>DIČ:</t>
  </si>
  <si>
    <t>VF</t>
  </si>
  <si>
    <t>Ing. Lucia Kalvinová, Pri hati 1, 040 13 Košice</t>
  </si>
  <si>
    <t>A</t>
  </si>
  <si>
    <t xml:space="preserve"> ZRN</t>
  </si>
  <si>
    <t>konštrukcie a práce</t>
  </si>
  <si>
    <t>materiál</t>
  </si>
  <si>
    <t>spolu ZRN</t>
  </si>
  <si>
    <t>B</t>
  </si>
  <si>
    <t>IN - Individuálne náklady</t>
  </si>
  <si>
    <t>C</t>
  </si>
  <si>
    <t>NUS - náklady umiestnenia stavby</t>
  </si>
  <si>
    <t xml:space="preserve"> HSV:</t>
  </si>
  <si>
    <t xml:space="preserve"> Práce nadčas</t>
  </si>
  <si>
    <t xml:space="preserve"> Zariadenie staveniska</t>
  </si>
  <si>
    <t xml:space="preserve"> PSV:</t>
  </si>
  <si>
    <t xml:space="preserve"> Murárske výpomoce</t>
  </si>
  <si>
    <t xml:space="preserve"> Prevádzkové vplyvy</t>
  </si>
  <si>
    <t xml:space="preserve"> MCE:</t>
  </si>
  <si>
    <t xml:space="preserve"> Bez pevnej podlahy</t>
  </si>
  <si>
    <t xml:space="preserve"> Sťažené podmienky</t>
  </si>
  <si>
    <t xml:space="preserve"> iné:</t>
  </si>
  <si>
    <t xml:space="preserve"> Súčet:</t>
  </si>
  <si>
    <t xml:space="preserve">Súčet riadkov 6 až 9: </t>
  </si>
  <si>
    <t xml:space="preserve">Súčet riadkov 11 až 14: </t>
  </si>
  <si>
    <t>projektant, rozpočtár, cenár</t>
  </si>
  <si>
    <t>dodávateľ, zhotoviteľ</t>
  </si>
  <si>
    <t>D</t>
  </si>
  <si>
    <t>ON - ostatné náklady</t>
  </si>
  <si>
    <t>dátum:</t>
  </si>
  <si>
    <t>podpis:</t>
  </si>
  <si>
    <t xml:space="preserve"> Ostatné náklady uvedené v rozpočte</t>
  </si>
  <si>
    <t>pečiatka:</t>
  </si>
  <si>
    <t xml:space="preserve"> Inžinierska činnosť</t>
  </si>
  <si>
    <t xml:space="preserve"> Projektové práce</t>
  </si>
  <si>
    <t xml:space="preserve">Súčet riadkov 16 až 19: </t>
  </si>
  <si>
    <t>odberateľ, obstarávateľ</t>
  </si>
  <si>
    <t>E</t>
  </si>
  <si>
    <t>Celkové náklady</t>
  </si>
  <si>
    <t xml:space="preserve">Súčet riadkov 5, 10, 15 a 20: </t>
  </si>
  <si>
    <t xml:space="preserve"> DPH   20% z:</t>
  </si>
  <si>
    <t xml:space="preserve"> DPH    0% z:</t>
  </si>
  <si>
    <t xml:space="preserve">Súčet riadkov 21 až 23: </t>
  </si>
  <si>
    <t>F</t>
  </si>
  <si>
    <t xml:space="preserve"> Odpočet - prípočet</t>
  </si>
  <si>
    <t>Odberateľ: Mestská časť Košice - Západ, Trieda SNP 39, 040 11 Košice</t>
  </si>
  <si>
    <t xml:space="preserve">Spracoval:                                         </t>
  </si>
  <si>
    <t>Projektant: Ing. Lucia Kalvinová, Pri hati 1, 040 13 Košice</t>
  </si>
  <si>
    <t xml:space="preserve">JKSO : </t>
  </si>
  <si>
    <t>Prehľad rozpočtových nákladov v</t>
  </si>
  <si>
    <t xml:space="preserve">Dodávateľ: </t>
  </si>
  <si>
    <t>Súpis vykonaných prác a dodávok v</t>
  </si>
  <si>
    <t>Prehľad kalkulovaných nákladov v</t>
  </si>
  <si>
    <t>Stavba : Oprava schodísk Mestská časť Košice - Západ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</si>
  <si>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</si>
  <si>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</si>
  <si>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</si>
  <si>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</si>
  <si>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</si>
  <si>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</si>
  <si>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</si>
  <si>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</si>
  <si>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</si>
  <si>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</si>
  <si>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</si>
  <si>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</si>
  <si>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DPH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</si>
  <si>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</si>
  <si>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</si>
  <si>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</si>
  <si>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</si>
  <si>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</si>
  <si>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</si>
  <si>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</si>
  <si>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</si>
  <si>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</si>
  <si>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číslo</t>
  </si>
  <si>
    <t>cenníka</t>
  </si>
  <si>
    <t>výkaz-výmer</t>
  </si>
  <si>
    <t>výmera</t>
  </si>
  <si>
    <t>jednotka</t>
  </si>
  <si>
    <t>cena</t>
  </si>
  <si>
    <t>a práce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</si>
  <si>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</si>
  <si>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</si>
  <si>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</si>
  <si>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</si>
  <si>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</si>
  <si>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</si>
  <si>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</si>
  <si>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</si>
  <si>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PRÁCE A DODÁVKY HSV</t>
  </si>
  <si>
    <t>1 - ZEMNE PRÁCE</t>
  </si>
  <si>
    <t>221</t>
  </si>
  <si>
    <t xml:space="preserve">11310-7111   </t>
  </si>
  <si>
    <t xml:space="preserve">Odstránenie podkladov alebo krytov z kameniva ťaž. hr. do 100 mm, do 200 m2                                            </t>
  </si>
  <si>
    <t xml:space="preserve">m2      </t>
  </si>
  <si>
    <t xml:space="preserve">                    </t>
  </si>
  <si>
    <t>45.11.11</t>
  </si>
  <si>
    <t xml:space="preserve">0503026303240       </t>
  </si>
  <si>
    <t>11310-7130</t>
  </si>
  <si>
    <t xml:space="preserve">Odstránenie podkladov alebo krytov z betónu prost. hr. do 100 mm, do 200 m2                                             </t>
  </si>
  <si>
    <t xml:space="preserve">11310-7132  </t>
  </si>
  <si>
    <t xml:space="preserve">Odstránenie podkladov alebo krytov z betónu prost. hr. 150-300 mm, do 200 m2                                             </t>
  </si>
  <si>
    <t xml:space="preserve">0503026102241       </t>
  </si>
  <si>
    <t>11312-3RR00</t>
  </si>
  <si>
    <t>Elektrocentrála - búracie práce</t>
  </si>
  <si>
    <t>deň</t>
  </si>
  <si>
    <t>11315-1112</t>
  </si>
  <si>
    <t xml:space="preserve">Frézovanie živ. krytu hr. do 30 mm, š. do 750 mm alebo do 500 m2   </t>
  </si>
  <si>
    <t>272</t>
  </si>
  <si>
    <t xml:space="preserve">13220-1101   </t>
  </si>
  <si>
    <t xml:space="preserve">Hĺbenie rýh šírka do 60 cm v horn. tr. 3 do 100 m3                                                                      </t>
  </si>
  <si>
    <t xml:space="preserve">m3      </t>
  </si>
  <si>
    <t>45.11.21</t>
  </si>
  <si>
    <t xml:space="preserve">0103020102001       </t>
  </si>
  <si>
    <t xml:space="preserve">13220-1109   </t>
  </si>
  <si>
    <t xml:space="preserve">Príplatok za lepivosť horniny tr. 3 v rýhach š. do 60 cm                                                                </t>
  </si>
  <si>
    <t xml:space="preserve">0103020102019       </t>
  </si>
  <si>
    <t xml:space="preserve">16220-1102   </t>
  </si>
  <si>
    <t xml:space="preserve">Vodorovné premiestnenie výkopu do 50 m horn. tr. 1-4                                                                    </t>
  </si>
  <si>
    <t>45.11.24</t>
  </si>
  <si>
    <t xml:space="preserve">0106020101002       </t>
  </si>
  <si>
    <t xml:space="preserve">16710-1101   </t>
  </si>
  <si>
    <t xml:space="preserve">Nakladanie výkopku do 100 m3 v horn. tr. 1-4                                                                            </t>
  </si>
  <si>
    <t xml:space="preserve">0106070007002       </t>
  </si>
  <si>
    <t xml:space="preserve">1 - ZEMNE PRÁCE  spolu: </t>
  </si>
  <si>
    <t>2 - ZÁKLADY</t>
  </si>
  <si>
    <t>211</t>
  </si>
  <si>
    <t xml:space="preserve">27431-1114   </t>
  </si>
  <si>
    <t xml:space="preserve">Základové pásy z betónu prostého tr. C 12/15 cement portlandský                                                         </t>
  </si>
  <si>
    <t>45.25.32</t>
  </si>
  <si>
    <t xml:space="preserve">1101010103101       </t>
  </si>
  <si>
    <t xml:space="preserve">2 - ZÁKLADY  spolu: </t>
  </si>
  <si>
    <t>3 - ZVISLÉ A KOMPLETNÉ KONŠTRUKCIE</t>
  </si>
  <si>
    <t xml:space="preserve">34817-1111   </t>
  </si>
  <si>
    <t xml:space="preserve">Osadenie zábradlia oceľového do 100 kg/m                                                                                </t>
  </si>
  <si>
    <t xml:space="preserve">m       </t>
  </si>
  <si>
    <t>45.23.12</t>
  </si>
  <si>
    <t xml:space="preserve">110403              </t>
  </si>
  <si>
    <t>MAT</t>
  </si>
  <si>
    <t xml:space="preserve">553 915300   </t>
  </si>
  <si>
    <t xml:space="preserve">Zábradlový systém bez výplne                                                        </t>
  </si>
  <si>
    <t xml:space="preserve">  .  .  </t>
  </si>
  <si>
    <t xml:space="preserve">3 - ZVISLÉ A KOMPLETNÉ KONŠTRUKCIE  spolu: </t>
  </si>
  <si>
    <t>4 - VODOROVNÉ KONŠTRUKCIE</t>
  </si>
  <si>
    <t>011</t>
  </si>
  <si>
    <t xml:space="preserve">43032-1414   </t>
  </si>
  <si>
    <t xml:space="preserve">Schodišťové konštrukcie zo železobetónu tr. C25/30                                                                      </t>
  </si>
  <si>
    <t xml:space="preserve">1109010206001       </t>
  </si>
  <si>
    <t xml:space="preserve">43036-1121   </t>
  </si>
  <si>
    <t xml:space="preserve">Výstuž schodišťových konštrukcií 10 216                                                                                 </t>
  </si>
  <si>
    <t xml:space="preserve">t       </t>
  </si>
  <si>
    <t xml:space="preserve">1109012101001       </t>
  </si>
  <si>
    <t xml:space="preserve">43435-1141   </t>
  </si>
  <si>
    <t xml:space="preserve">Debnenie stupňov priamočiarych zhotovenie                                                                               </t>
  </si>
  <si>
    <t xml:space="preserve">1109021101001       </t>
  </si>
  <si>
    <t xml:space="preserve">43435-1142   </t>
  </si>
  <si>
    <t xml:space="preserve">Debnenie stupňov priamočiarych odstránenie                                                                              </t>
  </si>
  <si>
    <t xml:space="preserve">1109021101002       </t>
  </si>
  <si>
    <t xml:space="preserve">4 - VODOROVNÉ KONŠTRUKCIE  spolu: </t>
  </si>
  <si>
    <t>6 - ÚPRAVY POVRCHOV, PODLAHY, VÝPLNE</t>
  </si>
  <si>
    <t xml:space="preserve">63136-2021   </t>
  </si>
  <si>
    <t xml:space="preserve">Výstuž betónových mazanín zo zvarovaných sietí Kari                                                                     </t>
  </si>
  <si>
    <t xml:space="preserve">1401012107002       </t>
  </si>
  <si>
    <t xml:space="preserve">63243-3331   </t>
  </si>
  <si>
    <t xml:space="preserve">Poter betónový samonivelizačný hr. do 30 mm tr. C25/30                                                                  </t>
  </si>
  <si>
    <t xml:space="preserve">6 - ÚPRAVY POVRCHOV, PODLAHY, VÝPLNE  spolu: </t>
  </si>
  <si>
    <t>9 - OSTATNÉ KONŠTRUKCIE A PRÁCE</t>
  </si>
  <si>
    <t xml:space="preserve">91786-2111   </t>
  </si>
  <si>
    <t xml:space="preserve">Osad. chodník. obrubníka do lôžka z betónu tr. C 12/15                                        </t>
  </si>
  <si>
    <t xml:space="preserve">2225098101002       </t>
  </si>
  <si>
    <t xml:space="preserve">592 174600   </t>
  </si>
  <si>
    <t xml:space="preserve">Obrubník chodníkový 500x150x300 mm                                                                                   </t>
  </si>
  <si>
    <t xml:space="preserve">kus     </t>
  </si>
  <si>
    <t>26.61.11</t>
  </si>
  <si>
    <t xml:space="preserve">91810-1111   </t>
  </si>
  <si>
    <t xml:space="preserve">Lôžko pod obrubníky, krajníky, obruby z betónu tr. C 12/15                                                              </t>
  </si>
  <si>
    <t xml:space="preserve">2225098001021       </t>
  </si>
  <si>
    <t xml:space="preserve">91973-5123   </t>
  </si>
  <si>
    <t xml:space="preserve">Rezanie stávajúceho betónového krytu alebo podkladu hr. 100-150 mm                                                      </t>
  </si>
  <si>
    <t xml:space="preserve">0509046102240       </t>
  </si>
  <si>
    <t xml:space="preserve">93890-9311   </t>
  </si>
  <si>
    <t xml:space="preserve">Odstránenie nánosu z povrchu krytu alebo podkl. betónového alebo živičného                                              </t>
  </si>
  <si>
    <t xml:space="preserve">2225159200803       </t>
  </si>
  <si>
    <t>013</t>
  </si>
  <si>
    <t xml:space="preserve">96304-2819   </t>
  </si>
  <si>
    <t xml:space="preserve">Búranie schodisk. stupňov betónových zhotovených na mieste                                                              </t>
  </si>
  <si>
    <t xml:space="preserve">0501030400001       </t>
  </si>
  <si>
    <t>244</t>
  </si>
  <si>
    <t xml:space="preserve">97908-0222   </t>
  </si>
  <si>
    <t xml:space="preserve">Premiest. hmôt do 1 km                                                                                                  </t>
  </si>
  <si>
    <t xml:space="preserve">97908-1121   </t>
  </si>
  <si>
    <t xml:space="preserve">Odvoz sute a vybúraných hmôt na skládku každý ďalší 1 km                                                                </t>
  </si>
  <si>
    <t xml:space="preserve">0508020002002       </t>
  </si>
  <si>
    <t xml:space="preserve">97908-7212   </t>
  </si>
  <si>
    <t xml:space="preserve">Nakladanie sute na dopravný prostriedok                                                                                 </t>
  </si>
  <si>
    <t xml:space="preserve">0508038801240       </t>
  </si>
  <si>
    <t>97908-9012</t>
  </si>
  <si>
    <t>Poplatok za skladovanie - betón, tehly, dlaždice (17 01)</t>
  </si>
  <si>
    <t>97908-9714</t>
  </si>
  <si>
    <t>Prenájom kontajneru 10 m3</t>
  </si>
  <si>
    <t xml:space="preserve">99822-4111   </t>
  </si>
  <si>
    <t xml:space="preserve">Presun hmôt pre pozemné komunikácie, kryt betónový                                                                      </t>
  </si>
  <si>
    <t xml:space="preserve">2299220200101       </t>
  </si>
  <si>
    <t xml:space="preserve">9 - OSTATNÉ KONŠTRUKCIE A PRÁCE  spolu: </t>
  </si>
  <si>
    <t xml:space="preserve">PRÁCE A DODÁVKY HSV  spolu: </t>
  </si>
  <si>
    <t>PRÁCE A DODÁVKY PSV</t>
  </si>
  <si>
    <t>767 - Konštrukcie doplnk. kovové stavebné</t>
  </si>
  <si>
    <t>767</t>
  </si>
  <si>
    <t xml:space="preserve">76799-5104   </t>
  </si>
  <si>
    <t xml:space="preserve">Montáž atypických stavebných doplnk. konštrukcií do 50 kg                                                               </t>
  </si>
  <si>
    <t xml:space="preserve">kg      </t>
  </si>
  <si>
    <t>I</t>
  </si>
  <si>
    <t>45.42.12</t>
  </si>
  <si>
    <t xml:space="preserve">6712080000004       </t>
  </si>
  <si>
    <t xml:space="preserve">553 000010   </t>
  </si>
  <si>
    <t xml:space="preserve">Oceľové konštrukcie - predbežná cena                                                                                    </t>
  </si>
  <si>
    <t>28.11.23</t>
  </si>
  <si>
    <t xml:space="preserve">767 - Konštrukcie doplnk. kovové stavebné  spolu: </t>
  </si>
  <si>
    <t>783 - Nátery</t>
  </si>
  <si>
    <t>783</t>
  </si>
  <si>
    <t xml:space="preserve">78322-2100   </t>
  </si>
  <si>
    <t xml:space="preserve">Nátery kov. stav. doplnk. konštr. syntet. dvojnásobné                                                                   </t>
  </si>
  <si>
    <t>45.44.21</t>
  </si>
  <si>
    <t xml:space="preserve">8401020203001       </t>
  </si>
  <si>
    <t xml:space="preserve">78322-6100   </t>
  </si>
  <si>
    <t xml:space="preserve">Nátery kov. stav. doplnk. konštr. syntet. základné                                                                      </t>
  </si>
  <si>
    <t xml:space="preserve">8401020201001       </t>
  </si>
  <si>
    <t xml:space="preserve">783 - Nátery  spolu: </t>
  </si>
  <si>
    <t xml:space="preserve">PRÁCE A DODÁVKY PSV  spolu: </t>
  </si>
  <si>
    <t xml:space="preserve">Dátum: </t>
  </si>
  <si>
    <t>Dodávateľ:</t>
  </si>
  <si>
    <t>Projektant:</t>
  </si>
  <si>
    <t xml:space="preserve">Odberateľ: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</si>
</sst>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\ &quot;Sk&quot;_-;\-* #,##0\ &quot;Sk&quot;_-;_-* &quot;-&quot;\ &quot;Sk&quot;_-;_-@_-"/>
    <numFmt numFmtId="165" formatCode="#,##0.000"/>
    <numFmt numFmtId="166" formatCode="#,##0.00000"/>
    <numFmt numFmtId="167" formatCode="#,##0&quot; &quot;"/>
    <numFmt numFmtId="168" formatCode="#,##0\ &quot;Sk&quot;"/>
    <numFmt numFmtId="169" formatCode="#,##0\ _S_k"/>
    <numFmt numFmtId="170" formatCode="#,##0&quot; Sk&quot;;[Red]&quot;-&quot;#,##0&quot; Sk&quot;"/>
  </numFmts>
  <fonts count="13">
    <font>
      <sz val="10"/>
      <name val="Arial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10"/>
      <name val="Arial CE"/>
      <family val="2"/>
      <charset val="238"/>
    </font>
    <font>
      <sz val="10"/>
      <name val="Arial CE"/>
      <family val="2"/>
      <charset val="238"/>
    </font>
    <font>
      <b/>
      <sz val="7"/>
      <name val="Letter Gothic CE"/>
      <charset val="238"/>
    </font>
    <font>
      <sz val="8"/>
      <color indexed="12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32">
    <xf numFmtId="0" fontId="0" fillId="0" borderId="0"/>
    <xf numFmtId="0" fontId="6" fillId="0" borderId="1">
      <alignment vertical="center"/>
    </xf>
    <xf numFmtId="0" fontId="6" fillId="0" borderId="1" applyFont="0" applyFill="0" applyBorder="0">
      <alignment vertical="center"/>
    </xf>
    <xf numFmtId="170" fontId="6" fillId="0" borderId="1"/>
    <xf numFmtId="0" fontId="6" fillId="0" borderId="1" applyFont="0" applyFill="0"/>
    <xf numFmtId="164" fontId="5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2" applyNumberFormat="0" applyFill="0" applyAlignment="0" applyProtection="0"/>
    <xf numFmtId="0" fontId="5" fillId="0" borderId="0"/>
    <xf numFmtId="0" fontId="11" fillId="0" borderId="0" applyNumberFormat="0" applyFill="0" applyBorder="0" applyAlignment="0" applyProtection="0"/>
    <xf numFmtId="0" fontId="5" fillId="0" borderId="0"/>
    <xf numFmtId="0" fontId="4" fillId="0" borderId="0"/>
    <xf numFmtId="0" fontId="6" fillId="0" borderId="3" applyBorder="0">
      <alignment vertical="center"/>
    </xf>
    <xf numFmtId="0" fontId="12" fillId="0" borderId="0" applyNumberFormat="0" applyFill="0" applyBorder="0" applyAlignment="0" applyProtection="0"/>
    <xf numFmtId="0" fontId="6" fillId="0" borderId="3">
      <alignment vertical="center"/>
    </xf>
  </cellStyleXfs>
  <cellXfs count="132">
    <xf numFmtId="0" fontId="0" fillId="0" borderId="0" xfId="0"/>
    <xf numFmtId="0" fontId="1" fillId="0" borderId="0" xfId="0" applyFont="1" applyProtection="1"/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/>
    <xf numFmtId="0" fontId="2" fillId="0" borderId="0" xfId="0" applyFont="1" applyProtection="1"/>
    <xf numFmtId="165" fontId="1" fillId="0" borderId="0" xfId="0" applyNumberFormat="1" applyFont="1" applyProtection="1"/>
    <xf numFmtId="4" fontId="1" fillId="0" borderId="0" xfId="0" applyNumberFormat="1" applyFont="1" applyProtection="1"/>
    <xf numFmtId="166" fontId="1" fillId="0" borderId="0" xfId="0" applyNumberFormat="1" applyFont="1" applyProtection="1"/>
    <xf numFmtId="49" fontId="1" fillId="0" borderId="0" xfId="0" applyNumberFormat="1" applyFont="1" applyProtection="1"/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Continuous"/>
    </xf>
    <xf numFmtId="0" fontId="1" fillId="0" borderId="7" xfId="0" applyFont="1" applyBorder="1" applyAlignment="1" applyProtection="1">
      <alignment horizontal="centerContinuous"/>
    </xf>
    <xf numFmtId="0" fontId="1" fillId="0" borderId="8" xfId="0" applyFont="1" applyBorder="1" applyAlignment="1" applyProtection="1">
      <alignment horizontal="centerContinuous"/>
    </xf>
    <xf numFmtId="0" fontId="1" fillId="0" borderId="9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3" fillId="0" borderId="0" xfId="0" applyFont="1" applyProtection="1"/>
    <xf numFmtId="0" fontId="2" fillId="0" borderId="0" xfId="28" applyFont="1" applyAlignment="1">
      <alignment horizontal="left" vertical="center"/>
    </xf>
    <xf numFmtId="0" fontId="1" fillId="0" borderId="14" xfId="28" applyFont="1" applyBorder="1" applyAlignment="1">
      <alignment horizontal="left" vertical="center"/>
    </xf>
    <xf numFmtId="0" fontId="1" fillId="0" borderId="15" xfId="28" applyFont="1" applyBorder="1" applyAlignment="1">
      <alignment horizontal="left" vertical="center"/>
    </xf>
    <xf numFmtId="0" fontId="1" fillId="0" borderId="15" xfId="28" applyFont="1" applyBorder="1" applyAlignment="1">
      <alignment horizontal="right" vertical="center"/>
    </xf>
    <xf numFmtId="0" fontId="1" fillId="0" borderId="16" xfId="28" applyFont="1" applyBorder="1" applyAlignment="1">
      <alignment horizontal="left" vertical="center"/>
    </xf>
    <xf numFmtId="0" fontId="1" fillId="0" borderId="17" xfId="28" applyFont="1" applyBorder="1" applyAlignment="1">
      <alignment horizontal="left" vertical="center"/>
    </xf>
    <xf numFmtId="0" fontId="1" fillId="0" borderId="18" xfId="28" applyFont="1" applyBorder="1" applyAlignment="1">
      <alignment horizontal="left" vertical="center"/>
    </xf>
    <xf numFmtId="0" fontId="1" fillId="0" borderId="18" xfId="28" applyFont="1" applyBorder="1" applyAlignment="1">
      <alignment horizontal="right" vertical="center"/>
    </xf>
    <xf numFmtId="0" fontId="1" fillId="0" borderId="19" xfId="28" applyFont="1" applyBorder="1" applyAlignment="1">
      <alignment horizontal="left" vertical="center"/>
    </xf>
    <xf numFmtId="0" fontId="1" fillId="0" borderId="20" xfId="28" applyFont="1" applyBorder="1" applyAlignment="1">
      <alignment horizontal="left" vertical="center"/>
    </xf>
    <xf numFmtId="0" fontId="1" fillId="0" borderId="21" xfId="28" applyFont="1" applyBorder="1" applyAlignment="1">
      <alignment horizontal="left" vertical="center"/>
    </xf>
    <xf numFmtId="0" fontId="1" fillId="0" borderId="21" xfId="28" applyFont="1" applyBorder="1" applyAlignment="1">
      <alignment horizontal="right" vertical="center"/>
    </xf>
    <xf numFmtId="0" fontId="1" fillId="0" borderId="22" xfId="28" applyFont="1" applyBorder="1" applyAlignment="1">
      <alignment horizontal="left" vertical="center"/>
    </xf>
    <xf numFmtId="0" fontId="1" fillId="0" borderId="23" xfId="28" applyFont="1" applyBorder="1" applyAlignment="1">
      <alignment horizontal="left" vertical="center"/>
    </xf>
    <xf numFmtId="0" fontId="1" fillId="0" borderId="24" xfId="28" applyFont="1" applyBorder="1" applyAlignment="1">
      <alignment horizontal="left" vertical="center"/>
    </xf>
    <xf numFmtId="0" fontId="1" fillId="0" borderId="24" xfId="28" applyFont="1" applyBorder="1" applyAlignment="1">
      <alignment horizontal="center" vertical="center"/>
    </xf>
    <xf numFmtId="0" fontId="1" fillId="0" borderId="25" xfId="28" applyFont="1" applyBorder="1" applyAlignment="1">
      <alignment horizontal="center" vertical="center"/>
    </xf>
    <xf numFmtId="0" fontId="1" fillId="0" borderId="26" xfId="28" applyFont="1" applyBorder="1" applyAlignment="1">
      <alignment horizontal="centerContinuous" vertical="center"/>
    </xf>
    <xf numFmtId="0" fontId="1" fillId="0" borderId="27" xfId="28" applyFont="1" applyBorder="1" applyAlignment="1">
      <alignment horizontal="centerContinuous" vertical="center"/>
    </xf>
    <xf numFmtId="0" fontId="1" fillId="0" borderId="28" xfId="28" applyFont="1" applyBorder="1" applyAlignment="1">
      <alignment horizontal="centerContinuous" vertical="center"/>
    </xf>
    <xf numFmtId="0" fontId="1" fillId="0" borderId="29" xfId="28" applyFont="1" applyBorder="1" applyAlignment="1">
      <alignment horizontal="center" vertical="center"/>
    </xf>
    <xf numFmtId="0" fontId="1" fillId="0" borderId="30" xfId="28" applyFont="1" applyBorder="1" applyAlignment="1">
      <alignment horizontal="left" vertical="center"/>
    </xf>
    <xf numFmtId="0" fontId="1" fillId="0" borderId="31" xfId="28" applyFont="1" applyBorder="1" applyAlignment="1">
      <alignment horizontal="left" vertical="center"/>
    </xf>
    <xf numFmtId="10" fontId="1" fillId="0" borderId="32" xfId="28" applyNumberFormat="1" applyFont="1" applyBorder="1" applyAlignment="1">
      <alignment horizontal="right" vertical="center"/>
    </xf>
    <xf numFmtId="0" fontId="1" fillId="0" borderId="33" xfId="28" applyFont="1" applyBorder="1" applyAlignment="1">
      <alignment horizontal="center" vertical="center"/>
    </xf>
    <xf numFmtId="0" fontId="1" fillId="0" borderId="3" xfId="28" applyFont="1" applyBorder="1" applyAlignment="1">
      <alignment horizontal="left" vertical="center"/>
    </xf>
    <xf numFmtId="0" fontId="1" fillId="0" borderId="34" xfId="28" applyFont="1" applyBorder="1" applyAlignment="1">
      <alignment horizontal="left" vertical="center"/>
    </xf>
    <xf numFmtId="10" fontId="1" fillId="0" borderId="35" xfId="28" applyNumberFormat="1" applyFont="1" applyBorder="1" applyAlignment="1">
      <alignment horizontal="right" vertical="center"/>
    </xf>
    <xf numFmtId="0" fontId="1" fillId="0" borderId="36" xfId="28" applyFont="1" applyBorder="1" applyAlignment="1">
      <alignment horizontal="center" vertical="center"/>
    </xf>
    <xf numFmtId="0" fontId="1" fillId="0" borderId="37" xfId="28" applyFont="1" applyBorder="1" applyAlignment="1">
      <alignment horizontal="left" vertical="center"/>
    </xf>
    <xf numFmtId="0" fontId="1" fillId="0" borderId="38" xfId="28" applyFont="1" applyBorder="1" applyAlignment="1">
      <alignment horizontal="center" vertical="center"/>
    </xf>
    <xf numFmtId="0" fontId="1" fillId="0" borderId="37" xfId="28" applyFont="1" applyBorder="1" applyAlignment="1">
      <alignment horizontal="right" vertical="center"/>
    </xf>
    <xf numFmtId="0" fontId="1" fillId="0" borderId="39" xfId="28" applyFont="1" applyBorder="1" applyAlignment="1">
      <alignment horizontal="left" vertical="center"/>
    </xf>
    <xf numFmtId="0" fontId="1" fillId="0" borderId="38" xfId="28" applyFont="1" applyBorder="1" applyAlignment="1">
      <alignment horizontal="right" vertical="center"/>
    </xf>
    <xf numFmtId="0" fontId="1" fillId="0" borderId="40" xfId="28" applyFont="1" applyBorder="1" applyAlignment="1">
      <alignment horizontal="centerContinuous" vertical="center"/>
    </xf>
    <xf numFmtId="0" fontId="1" fillId="0" borderId="41" xfId="28" applyFont="1" applyBorder="1" applyAlignment="1">
      <alignment horizontal="centerContinuous" vertical="center"/>
    </xf>
    <xf numFmtId="0" fontId="1" fillId="0" borderId="41" xfId="28" applyFont="1" applyBorder="1" applyAlignment="1">
      <alignment horizontal="center" vertical="center"/>
    </xf>
    <xf numFmtId="0" fontId="1" fillId="0" borderId="42" xfId="28" applyFont="1" applyBorder="1" applyAlignment="1">
      <alignment horizontal="centerContinuous" vertical="center"/>
    </xf>
    <xf numFmtId="0" fontId="1" fillId="0" borderId="43" xfId="28" applyFont="1" applyBorder="1" applyAlignment="1">
      <alignment horizontal="left" vertical="center"/>
    </xf>
    <xf numFmtId="0" fontId="1" fillId="0" borderId="44" xfId="28" applyFont="1" applyBorder="1" applyAlignment="1">
      <alignment horizontal="left" vertical="center"/>
    </xf>
    <xf numFmtId="0" fontId="1" fillId="0" borderId="45" xfId="28" applyFont="1" applyBorder="1" applyAlignment="1">
      <alignment horizontal="left" vertical="center"/>
    </xf>
    <xf numFmtId="0" fontId="1" fillId="0" borderId="0" xfId="28" applyFont="1" applyBorder="1" applyAlignment="1">
      <alignment horizontal="left" vertical="center"/>
    </xf>
    <xf numFmtId="0" fontId="1" fillId="0" borderId="46" xfId="28" applyFont="1" applyBorder="1" applyAlignment="1">
      <alignment horizontal="left" vertical="center"/>
    </xf>
    <xf numFmtId="0" fontId="1" fillId="0" borderId="35" xfId="28" applyFont="1" applyBorder="1" applyAlignment="1">
      <alignment horizontal="left" vertical="center"/>
    </xf>
    <xf numFmtId="0" fontId="1" fillId="0" borderId="43" xfId="28" applyFont="1" applyBorder="1" applyAlignment="1">
      <alignment horizontal="right" vertical="center"/>
    </xf>
    <xf numFmtId="0" fontId="1" fillId="0" borderId="0" xfId="28" applyFont="1" applyBorder="1" applyAlignment="1">
      <alignment horizontal="right" vertical="center"/>
    </xf>
    <xf numFmtId="0" fontId="1" fillId="0" borderId="47" xfId="28" applyFont="1" applyBorder="1" applyAlignment="1">
      <alignment horizontal="left" vertical="center"/>
    </xf>
    <xf numFmtId="0" fontId="1" fillId="0" borderId="32" xfId="28" applyFont="1" applyBorder="1" applyAlignment="1">
      <alignment horizontal="right" vertical="center"/>
    </xf>
    <xf numFmtId="0" fontId="1" fillId="0" borderId="48" xfId="28" applyFont="1" applyBorder="1" applyAlignment="1">
      <alignment horizontal="left" vertical="center"/>
    </xf>
    <xf numFmtId="0" fontId="1" fillId="0" borderId="49" xfId="28" applyFont="1" applyBorder="1" applyAlignment="1">
      <alignment horizontal="left" vertical="center"/>
    </xf>
    <xf numFmtId="0" fontId="1" fillId="0" borderId="50" xfId="28" applyFont="1" applyBorder="1" applyAlignment="1">
      <alignment horizontal="left" vertical="center"/>
    </xf>
    <xf numFmtId="0" fontId="1" fillId="0" borderId="0" xfId="28" applyFont="1"/>
    <xf numFmtId="0" fontId="1" fillId="0" borderId="0" xfId="28" applyFont="1" applyAlignment="1">
      <alignment horizontal="left" vertical="center"/>
    </xf>
    <xf numFmtId="0" fontId="3" fillId="0" borderId="51" xfId="28" applyFont="1" applyBorder="1" applyAlignment="1">
      <alignment horizontal="center" vertical="center"/>
    </xf>
    <xf numFmtId="167" fontId="1" fillId="0" borderId="27" xfId="28" applyNumberFormat="1" applyFont="1" applyBorder="1" applyAlignment="1">
      <alignment horizontal="centerContinuous" vertical="center"/>
    </xf>
    <xf numFmtId="0" fontId="3" fillId="0" borderId="52" xfId="28" applyFont="1" applyBorder="1" applyAlignment="1">
      <alignment horizontal="center" vertical="center"/>
    </xf>
    <xf numFmtId="0" fontId="1" fillId="0" borderId="53" xfId="28" applyFont="1" applyBorder="1" applyAlignment="1">
      <alignment horizontal="left" vertical="center"/>
    </xf>
    <xf numFmtId="167" fontId="1" fillId="0" borderId="54" xfId="28" applyNumberFormat="1" applyFont="1" applyBorder="1" applyAlignment="1">
      <alignment horizontal="right" vertical="center"/>
    </xf>
    <xf numFmtId="49" fontId="1" fillId="0" borderId="15" xfId="28" applyNumberFormat="1" applyFont="1" applyBorder="1" applyAlignment="1">
      <alignment horizontal="right" vertical="center"/>
    </xf>
    <xf numFmtId="49" fontId="1" fillId="0" borderId="18" xfId="28" applyNumberFormat="1" applyFont="1" applyBorder="1" applyAlignment="1">
      <alignment horizontal="right" vertical="center"/>
    </xf>
    <xf numFmtId="49" fontId="1" fillId="0" borderId="21" xfId="28" applyNumberFormat="1" applyFont="1" applyBorder="1" applyAlignment="1">
      <alignment horizontal="right" vertical="center"/>
    </xf>
    <xf numFmtId="0" fontId="1" fillId="0" borderId="14" xfId="28" applyFont="1" applyBorder="1" applyAlignment="1">
      <alignment horizontal="right" vertical="center"/>
    </xf>
    <xf numFmtId="0" fontId="1" fillId="0" borderId="48" xfId="28" applyFont="1" applyBorder="1" applyAlignment="1">
      <alignment horizontal="right" vertical="center"/>
    </xf>
    <xf numFmtId="0" fontId="1" fillId="0" borderId="49" xfId="28" applyFont="1" applyBorder="1" applyAlignment="1">
      <alignment vertical="center"/>
    </xf>
    <xf numFmtId="0" fontId="1" fillId="0" borderId="49" xfId="28" applyFont="1" applyBorder="1" applyAlignment="1">
      <alignment horizontal="right" vertical="center"/>
    </xf>
    <xf numFmtId="0" fontId="1" fillId="0" borderId="15" xfId="28" applyFont="1" applyBorder="1" applyAlignment="1">
      <alignment vertical="center"/>
    </xf>
    <xf numFmtId="169" fontId="1" fillId="0" borderId="15" xfId="28" applyNumberFormat="1" applyFont="1" applyBorder="1" applyAlignment="1">
      <alignment horizontal="left" vertical="center"/>
    </xf>
    <xf numFmtId="169" fontId="1" fillId="0" borderId="49" xfId="28" applyNumberFormat="1" applyFont="1" applyBorder="1" applyAlignment="1">
      <alignment horizontal="left" vertical="center"/>
    </xf>
    <xf numFmtId="168" fontId="1" fillId="0" borderId="15" xfId="28" applyNumberFormat="1" applyFont="1" applyBorder="1" applyAlignment="1">
      <alignment horizontal="right" vertical="center"/>
    </xf>
    <xf numFmtId="168" fontId="1" fillId="0" borderId="49" xfId="28" applyNumberFormat="1" applyFont="1" applyBorder="1" applyAlignment="1">
      <alignment horizontal="right" vertical="center"/>
    </xf>
    <xf numFmtId="0" fontId="1" fillId="0" borderId="9" xfId="0" applyNumberFormat="1" applyFont="1" applyBorder="1" applyAlignment="1" applyProtection="1">
      <alignment horizontal="center"/>
    </xf>
    <xf numFmtId="0" fontId="1" fillId="0" borderId="13" xfId="0" applyNumberFormat="1" applyFont="1" applyBorder="1" applyAlignment="1" applyProtection="1">
      <alignment horizontal="center"/>
    </xf>
    <xf numFmtId="0" fontId="1" fillId="0" borderId="4" xfId="0" applyNumberFormat="1" applyFont="1" applyBorder="1" applyAlignment="1" applyProtection="1">
      <alignment horizontal="center"/>
    </xf>
    <xf numFmtId="0" fontId="1" fillId="0" borderId="5" xfId="0" applyNumberFormat="1" applyFont="1" applyBorder="1" applyAlignment="1" applyProtection="1">
      <alignment horizontal="center"/>
    </xf>
    <xf numFmtId="0" fontId="1" fillId="0" borderId="10" xfId="0" applyNumberFormat="1" applyFont="1" applyBorder="1" applyAlignment="1" applyProtection="1">
      <alignment horizontal="center"/>
    </xf>
    <xf numFmtId="0" fontId="1" fillId="0" borderId="11" xfId="0" applyNumberFormat="1" applyFont="1" applyBorder="1" applyAlignment="1" applyProtection="1">
      <alignment horizontal="center"/>
    </xf>
    <xf numFmtId="0" fontId="3" fillId="0" borderId="0" xfId="28" applyFont="1"/>
    <xf numFmtId="49" fontId="3" fillId="0" borderId="0" xfId="28" applyNumberFormat="1" applyFont="1"/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3" fontId="1" fillId="0" borderId="55" xfId="28" applyNumberFormat="1" applyFont="1" applyBorder="1" applyAlignment="1">
      <alignment horizontal="right" vertical="center"/>
    </xf>
    <xf numFmtId="3" fontId="1" fillId="0" borderId="56" xfId="28" applyNumberFormat="1" applyFont="1" applyBorder="1" applyAlignment="1">
      <alignment horizontal="right" vertical="center"/>
    </xf>
    <xf numFmtId="3" fontId="1" fillId="0" borderId="16" xfId="28" applyNumberFormat="1" applyFont="1" applyBorder="1" applyAlignment="1">
      <alignment vertical="center"/>
    </xf>
    <xf numFmtId="3" fontId="1" fillId="0" borderId="50" xfId="28" applyNumberFormat="1" applyFont="1" applyBorder="1" applyAlignment="1">
      <alignment vertical="center"/>
    </xf>
    <xf numFmtId="49" fontId="1" fillId="0" borderId="0" xfId="0" applyNumberFormat="1" applyFont="1" applyAlignment="1" applyProtection="1">
      <alignment horizontal="left"/>
    </xf>
    <xf numFmtId="49" fontId="1" fillId="0" borderId="0" xfId="28" applyNumberFormat="1" applyFont="1"/>
    <xf numFmtId="0" fontId="1" fillId="0" borderId="0" xfId="0" applyFont="1" applyAlignment="1" applyProtection="1">
      <alignment horizontal="right" vertical="top"/>
    </xf>
    <xf numFmtId="49" fontId="1" fillId="0" borderId="0" xfId="0" applyNumberFormat="1" applyFont="1" applyAlignment="1" applyProtection="1">
      <alignment horizontal="center" vertical="top"/>
    </xf>
    <xf numFmtId="49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165" fontId="1" fillId="0" borderId="0" xfId="0" applyNumberFormat="1" applyFont="1" applyAlignment="1" applyProtection="1">
      <alignment vertical="top"/>
    </xf>
    <xf numFmtId="4" fontId="1" fillId="0" borderId="0" xfId="0" applyNumberFormat="1" applyFont="1" applyAlignment="1" applyProtection="1">
      <alignment vertical="top"/>
    </xf>
    <xf numFmtId="166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vertical="top" wrapText="1"/>
    </xf>
    <xf numFmtId="4" fontId="1" fillId="0" borderId="30" xfId="28" applyNumberFormat="1" applyFont="1" applyBorder="1" applyAlignment="1">
      <alignment horizontal="right" vertical="center"/>
    </xf>
    <xf numFmtId="4" fontId="1" fillId="0" borderId="57" xfId="28" applyNumberFormat="1" applyFont="1" applyBorder="1" applyAlignment="1">
      <alignment horizontal="right" vertical="center"/>
    </xf>
    <xf numFmtId="4" fontId="1" fillId="0" borderId="3" xfId="28" applyNumberFormat="1" applyFont="1" applyBorder="1" applyAlignment="1">
      <alignment horizontal="right" vertical="center"/>
    </xf>
    <xf numFmtId="4" fontId="1" fillId="0" borderId="58" xfId="28" applyNumberFormat="1" applyFont="1" applyBorder="1" applyAlignment="1">
      <alignment horizontal="right" vertical="center"/>
    </xf>
    <xf numFmtId="4" fontId="1" fillId="0" borderId="59" xfId="28" applyNumberFormat="1" applyFont="1" applyBorder="1" applyAlignment="1">
      <alignment horizontal="right" vertical="center"/>
    </xf>
    <xf numFmtId="4" fontId="1" fillId="0" borderId="37" xfId="28" applyNumberFormat="1" applyFont="1" applyBorder="1" applyAlignment="1">
      <alignment horizontal="right" vertical="center"/>
    </xf>
    <xf numFmtId="4" fontId="1" fillId="0" borderId="39" xfId="28" applyNumberFormat="1" applyFont="1" applyBorder="1" applyAlignment="1">
      <alignment horizontal="right" vertical="center"/>
    </xf>
    <xf numFmtId="4" fontId="1" fillId="0" borderId="60" xfId="28" applyNumberFormat="1" applyFont="1" applyBorder="1" applyAlignment="1">
      <alignment horizontal="right" vertical="center"/>
    </xf>
    <xf numFmtId="4" fontId="1" fillId="0" borderId="35" xfId="28" applyNumberFormat="1" applyFont="1" applyBorder="1" applyAlignment="1">
      <alignment horizontal="right" vertical="center"/>
    </xf>
    <xf numFmtId="49" fontId="3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right" vertical="top" wrapText="1"/>
    </xf>
    <xf numFmtId="4" fontId="3" fillId="0" borderId="0" xfId="0" applyNumberFormat="1" applyFont="1" applyAlignment="1" applyProtection="1">
      <alignment vertical="top"/>
    </xf>
    <xf numFmtId="166" fontId="3" fillId="0" borderId="0" xfId="0" applyNumberFormat="1" applyFont="1" applyAlignment="1" applyProtection="1">
      <alignment vertical="top"/>
    </xf>
    <xf numFmtId="165" fontId="3" fillId="0" borderId="0" xfId="0" applyNumberFormat="1" applyFont="1" applyAlignment="1" applyProtection="1">
      <alignment vertical="top"/>
    </xf>
    <xf numFmtId="0" fontId="3" fillId="0" borderId="0" xfId="0" applyFont="1" applyAlignment="1" applyProtection="1">
      <alignment vertical="top" wrapText="1"/>
    </xf>
    <xf numFmtId="49" fontId="1" fillId="0" borderId="21" xfId="28" applyNumberFormat="1" applyFont="1" applyBorder="1" applyAlignment="1">
      <alignment horizontal="left" vertical="center"/>
    </xf>
  </cellXfs>
  <cellStyles count="32">
    <cellStyle name="1 000 Sk" xfId="1"/>
    <cellStyle name="1 000,-  Sk" xfId="2"/>
    <cellStyle name="1 000,- Kč" xfId="3"/>
    <cellStyle name="1 000,- Sk" xfId="4"/>
    <cellStyle name="1000 Sk_fakturuj99" xfId="5"/>
    <cellStyle name="20 % – Zvýraznění1" xfId="6"/>
    <cellStyle name="20 % – Zvýraznění2" xfId="7"/>
    <cellStyle name="20 % – Zvýraznění3" xfId="8"/>
    <cellStyle name="20 % – Zvýraznění4" xfId="9"/>
    <cellStyle name="20 % – Zvýraznění5" xfId="10"/>
    <cellStyle name="20 % – Zvýraznění6" xfId="11"/>
    <cellStyle name="40 % – Zvýraznění1" xfId="12"/>
    <cellStyle name="40 % – Zvýraznění2" xfId="13"/>
    <cellStyle name="40 % – Zvýraznění3" xfId="14"/>
    <cellStyle name="40 % – Zvýraznění4" xfId="15"/>
    <cellStyle name="40 % – Zvýraznění5" xfId="16"/>
    <cellStyle name="40 % – Zvýraznění6" xfId="17"/>
    <cellStyle name="60 % – Zvýraznění1" xfId="18"/>
    <cellStyle name="60 % – Zvýraznění2" xfId="19"/>
    <cellStyle name="60 % – Zvýraznění3" xfId="20"/>
    <cellStyle name="60 % – Zvýraznění4" xfId="21"/>
    <cellStyle name="60 % – Zvýraznění5" xfId="22"/>
    <cellStyle name="60 % – Zvýraznění6" xfId="23"/>
    <cellStyle name="Celkem" xfId="24"/>
    <cellStyle name="data" xfId="25"/>
    <cellStyle name="Název" xfId="26"/>
    <cellStyle name="Normálna" xfId="0" builtinId="0"/>
    <cellStyle name="normálne_fakturuj99" xfId="27"/>
    <cellStyle name="normálne_KLs" xfId="28"/>
    <cellStyle name="TEXT" xfId="29"/>
    <cellStyle name="Text upozornění" xfId="30"/>
    <cellStyle name="TEXT1" xfId="3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29"/>
  <sheetViews>
    <sheetView showGridLines="0" showZeros="0" tabSelected="1" workbookViewId="0">
      <selection activeCell="F7" sqref="F7"/>
    </sheetView>
  </sheetViews>
  <sheetFormatPr defaultRowHeight="12.75"/>
  <cols>
    <col min="1" max="1" width="0.7109375" style="72" customWidth="1"/>
    <col min="2" max="2" width="3.7109375" style="72" customWidth="1"/>
    <col min="3" max="3" width="6.85546875" style="72" customWidth="1"/>
    <col min="4" max="6" width="14" style="72" customWidth="1"/>
    <col min="7" max="7" width="3.85546875" style="72" customWidth="1"/>
    <col min="8" max="8" width="22.7109375" style="72" customWidth="1"/>
    <col min="9" max="9" width="14" style="72" customWidth="1"/>
    <col min="10" max="10" width="4.28515625" style="72" customWidth="1"/>
    <col min="11" max="11" width="19.7109375" style="72" customWidth="1"/>
    <col min="12" max="12" width="9.7109375" style="72" customWidth="1"/>
    <col min="13" max="13" width="14" style="72" customWidth="1"/>
    <col min="14" max="14" width="0.7109375" style="72" customWidth="1"/>
    <col min="15" max="15" width="1.42578125" style="72" customWidth="1"/>
    <col min="16" max="23" width="9.140625" style="72"/>
    <col min="24" max="25" width="5.7109375" style="72" customWidth="1"/>
    <col min="26" max="26" width="6.5703125" style="72" customWidth="1"/>
    <col min="27" max="27" width="21.42578125" style="72" customWidth="1"/>
    <col min="28" max="28" width="4.28515625" style="72" customWidth="1"/>
    <col min="29" max="29" width="8.28515625" style="72" customWidth="1"/>
    <col min="30" max="30" width="8.7109375" style="72" customWidth="1"/>
    <col min="31" max="16384" width="9.140625" style="72"/>
  </cols>
  <sheetData>
    <row r="1" spans="2:30" ht="28.5" customHeight="1" thickBot="1">
      <c r="B1" s="73"/>
      <c r="C1" s="73"/>
      <c r="D1" s="73"/>
      <c r="E1" s="73"/>
      <c r="F1" s="73"/>
      <c r="G1" s="73"/>
      <c r="H1" s="21" t="s">
        <v>0</v>
      </c>
      <c r="I1" s="73"/>
      <c r="J1" s="73"/>
      <c r="K1" s="73"/>
      <c r="L1" s="73"/>
      <c r="M1" s="73"/>
      <c r="Z1" s="72" t="s">
        <v>1</v>
      </c>
      <c r="AA1" s="72" t="s">
        <v>2</v>
      </c>
      <c r="AB1" s="72" t="s">
        <v>3</v>
      </c>
      <c r="AC1" s="72" t="s">
        <v>4</v>
      </c>
      <c r="AD1" s="72" t="s">
        <v>5</v>
      </c>
    </row>
    <row r="2" spans="2:30" ht="18" customHeight="1" thickTop="1">
      <c r="B2" s="22" t="s">
        <v>80</v>
      </c>
      <c r="C2" s="23"/>
      <c r="D2" s="23"/>
      <c r="E2" s="23"/>
      <c r="F2" s="23"/>
      <c r="G2" s="24" t="s">
        <v>6</v>
      </c>
      <c r="H2" s="23" t="s">
        <v>7</v>
      </c>
      <c r="I2" s="23"/>
      <c r="J2" s="24" t="s">
        <v>8</v>
      </c>
      <c r="K2" s="23"/>
      <c r="L2" s="23"/>
      <c r="M2" s="25"/>
      <c r="Z2" s="72" t="s">
        <v>9</v>
      </c>
      <c r="AA2" s="97" t="s">
        <v>10</v>
      </c>
      <c r="AB2" s="97" t="s">
        <v>11</v>
      </c>
      <c r="AC2" s="97"/>
      <c r="AD2" s="98"/>
    </row>
    <row r="3" spans="2:30" ht="18" customHeight="1">
      <c r="B3" s="26" t="s">
        <v>12</v>
      </c>
      <c r="C3" s="27"/>
      <c r="D3" s="27"/>
      <c r="E3" s="27"/>
      <c r="F3" s="27"/>
      <c r="G3" s="28" t="s">
        <v>13</v>
      </c>
      <c r="H3" s="27"/>
      <c r="I3" s="27"/>
      <c r="J3" s="28" t="s">
        <v>14</v>
      </c>
      <c r="K3" s="27"/>
      <c r="L3" s="27"/>
      <c r="M3" s="29"/>
      <c r="Z3" s="72" t="s">
        <v>15</v>
      </c>
      <c r="AA3" s="97" t="s">
        <v>16</v>
      </c>
      <c r="AB3" s="97" t="s">
        <v>11</v>
      </c>
      <c r="AC3" s="97" t="s">
        <v>17</v>
      </c>
      <c r="AD3" s="98" t="s">
        <v>18</v>
      </c>
    </row>
    <row r="4" spans="2:30" ht="18" customHeight="1" thickBot="1">
      <c r="B4" s="30" t="s">
        <v>19</v>
      </c>
      <c r="C4" s="31"/>
      <c r="D4" s="31"/>
      <c r="E4" s="31"/>
      <c r="F4" s="31"/>
      <c r="G4" s="32"/>
      <c r="H4" s="31"/>
      <c r="I4" s="31"/>
      <c r="J4" s="32" t="s">
        <v>20</v>
      </c>
      <c r="K4" s="131"/>
      <c r="L4" s="31" t="s">
        <v>21</v>
      </c>
      <c r="M4" s="33"/>
      <c r="Z4" s="72" t="s">
        <v>22</v>
      </c>
      <c r="AA4" s="97" t="s">
        <v>23</v>
      </c>
      <c r="AB4" s="97" t="s">
        <v>11</v>
      </c>
      <c r="AC4" s="97"/>
      <c r="AD4" s="98"/>
    </row>
    <row r="5" spans="2:30" ht="18" customHeight="1" thickTop="1">
      <c r="B5" s="22" t="s">
        <v>261</v>
      </c>
      <c r="C5" s="23"/>
      <c r="D5" s="23" t="s">
        <v>24</v>
      </c>
      <c r="E5" s="23"/>
      <c r="F5" s="23"/>
      <c r="G5" s="79" t="s">
        <v>25</v>
      </c>
      <c r="H5" s="23"/>
      <c r="I5" s="23"/>
      <c r="J5" s="23" t="s">
        <v>26</v>
      </c>
      <c r="K5" s="23"/>
      <c r="L5" s="23" t="s">
        <v>27</v>
      </c>
      <c r="M5" s="25"/>
      <c r="Z5" s="72" t="s">
        <v>28</v>
      </c>
      <c r="AA5" s="97" t="s">
        <v>16</v>
      </c>
      <c r="AB5" s="97" t="s">
        <v>11</v>
      </c>
      <c r="AC5" s="97" t="s">
        <v>17</v>
      </c>
      <c r="AD5" s="98" t="s">
        <v>18</v>
      </c>
    </row>
    <row r="6" spans="2:30" ht="18" customHeight="1">
      <c r="B6" s="26" t="s">
        <v>259</v>
      </c>
      <c r="C6" s="27"/>
      <c r="D6" s="27"/>
      <c r="E6" s="27"/>
      <c r="F6" s="27"/>
      <c r="G6" s="80" t="s">
        <v>25</v>
      </c>
      <c r="H6" s="27"/>
      <c r="I6" s="27"/>
      <c r="J6" s="27" t="s">
        <v>26</v>
      </c>
      <c r="K6" s="27"/>
      <c r="L6" s="27" t="s">
        <v>27</v>
      </c>
      <c r="M6" s="29"/>
    </row>
    <row r="7" spans="2:30" ht="18" customHeight="1" thickBot="1">
      <c r="B7" s="30" t="s">
        <v>260</v>
      </c>
      <c r="C7" s="31"/>
      <c r="D7" s="31" t="s">
        <v>29</v>
      </c>
      <c r="E7" s="31"/>
      <c r="F7" s="31"/>
      <c r="G7" s="81" t="s">
        <v>25</v>
      </c>
      <c r="H7" s="31"/>
      <c r="I7" s="31"/>
      <c r="J7" s="31" t="s">
        <v>26</v>
      </c>
      <c r="K7" s="31"/>
      <c r="L7" s="31" t="s">
        <v>27</v>
      </c>
      <c r="M7" s="33"/>
    </row>
    <row r="8" spans="2:30" ht="18" customHeight="1" thickTop="1">
      <c r="B8" s="82"/>
      <c r="C8" s="86"/>
      <c r="D8" s="87"/>
      <c r="E8" s="89"/>
      <c r="F8" s="101">
        <f>IF(B8&lt;&gt;0,ROUND($M$26/B8,0),0)</f>
        <v>0</v>
      </c>
      <c r="G8" s="79"/>
      <c r="H8" s="86"/>
      <c r="I8" s="101">
        <f>IF(G8&lt;&gt;0,ROUND($M$26/G8,0),0)</f>
        <v>0</v>
      </c>
      <c r="J8" s="24"/>
      <c r="K8" s="86"/>
      <c r="L8" s="89"/>
      <c r="M8" s="103">
        <f>IF(J8&lt;&gt;0,ROUND($M$26/J8,0),0)</f>
        <v>0</v>
      </c>
    </row>
    <row r="9" spans="2:30" ht="18" customHeight="1" thickBot="1">
      <c r="B9" s="83"/>
      <c r="C9" s="84"/>
      <c r="D9" s="88"/>
      <c r="E9" s="90"/>
      <c r="F9" s="102">
        <f>IF(B9&lt;&gt;0,ROUND($M$26/B9,0),0)</f>
        <v>0</v>
      </c>
      <c r="G9" s="85"/>
      <c r="H9" s="84"/>
      <c r="I9" s="102">
        <f>IF(G9&lt;&gt;0,ROUND($M$26/G9,0),0)</f>
        <v>0</v>
      </c>
      <c r="J9" s="85"/>
      <c r="K9" s="84"/>
      <c r="L9" s="90"/>
      <c r="M9" s="104">
        <f>IF(J9&lt;&gt;0,ROUND($M$26/J9,0),0)</f>
        <v>0</v>
      </c>
    </row>
    <row r="10" spans="2:30" ht="18" customHeight="1" thickTop="1">
      <c r="B10" s="74" t="s">
        <v>30</v>
      </c>
      <c r="C10" s="35" t="s">
        <v>31</v>
      </c>
      <c r="D10" s="36" t="s">
        <v>32</v>
      </c>
      <c r="E10" s="36" t="s">
        <v>33</v>
      </c>
      <c r="F10" s="37" t="s">
        <v>34</v>
      </c>
      <c r="G10" s="74" t="s">
        <v>35</v>
      </c>
      <c r="H10" s="38" t="s">
        <v>36</v>
      </c>
      <c r="I10" s="39"/>
      <c r="J10" s="74" t="s">
        <v>37</v>
      </c>
      <c r="K10" s="38" t="s">
        <v>38</v>
      </c>
      <c r="L10" s="40"/>
      <c r="M10" s="39"/>
    </row>
    <row r="11" spans="2:30" ht="18" customHeight="1">
      <c r="B11" s="41">
        <v>1</v>
      </c>
      <c r="C11" s="42" t="s">
        <v>39</v>
      </c>
      <c r="D11" s="116">
        <f>Prehlad!H61</f>
        <v>0</v>
      </c>
      <c r="E11" s="116">
        <f>Prehlad!I61</f>
        <v>0</v>
      </c>
      <c r="F11" s="117">
        <f>D11+E11</f>
        <v>0</v>
      </c>
      <c r="G11" s="41">
        <v>6</v>
      </c>
      <c r="H11" s="42" t="s">
        <v>40</v>
      </c>
      <c r="I11" s="117">
        <v>0</v>
      </c>
      <c r="J11" s="41">
        <v>11</v>
      </c>
      <c r="K11" s="43" t="s">
        <v>41</v>
      </c>
      <c r="L11" s="44">
        <v>0</v>
      </c>
      <c r="M11" s="117"/>
    </row>
    <row r="12" spans="2:30" ht="18" customHeight="1">
      <c r="B12" s="45">
        <v>2</v>
      </c>
      <c r="C12" s="46" t="s">
        <v>42</v>
      </c>
      <c r="D12" s="116">
        <f>Prehlad!H74</f>
        <v>0</v>
      </c>
      <c r="E12" s="116">
        <f>Prehlad!I74</f>
        <v>0</v>
      </c>
      <c r="F12" s="117">
        <f>D12+E12</f>
        <v>0</v>
      </c>
      <c r="G12" s="45">
        <v>7</v>
      </c>
      <c r="H12" s="46" t="s">
        <v>43</v>
      </c>
      <c r="I12" s="119">
        <v>0</v>
      </c>
      <c r="J12" s="45">
        <v>12</v>
      </c>
      <c r="K12" s="47" t="s">
        <v>44</v>
      </c>
      <c r="L12" s="48">
        <v>0</v>
      </c>
      <c r="M12" s="119">
        <v>0</v>
      </c>
    </row>
    <row r="13" spans="2:30" ht="18" customHeight="1">
      <c r="B13" s="45">
        <v>3</v>
      </c>
      <c r="C13" s="46" t="s">
        <v>45</v>
      </c>
      <c r="D13" s="118"/>
      <c r="E13" s="118"/>
      <c r="F13" s="117">
        <f>D13+E13</f>
        <v>0</v>
      </c>
      <c r="G13" s="45">
        <v>8</v>
      </c>
      <c r="H13" s="46" t="s">
        <v>46</v>
      </c>
      <c r="I13" s="119">
        <v>0</v>
      </c>
      <c r="J13" s="45">
        <v>13</v>
      </c>
      <c r="K13" s="47" t="s">
        <v>47</v>
      </c>
      <c r="L13" s="48">
        <v>0</v>
      </c>
      <c r="M13" s="119">
        <v>0</v>
      </c>
    </row>
    <row r="14" spans="2:30" ht="18" customHeight="1" thickBot="1">
      <c r="B14" s="45">
        <v>4</v>
      </c>
      <c r="C14" s="46" t="s">
        <v>48</v>
      </c>
      <c r="D14" s="118"/>
      <c r="E14" s="118"/>
      <c r="F14" s="120">
        <f>D14+E14</f>
        <v>0</v>
      </c>
      <c r="G14" s="45">
        <v>9</v>
      </c>
      <c r="H14" s="46" t="s">
        <v>19</v>
      </c>
      <c r="I14" s="119">
        <v>0</v>
      </c>
      <c r="J14" s="45">
        <v>14</v>
      </c>
      <c r="K14" s="47" t="s">
        <v>19</v>
      </c>
      <c r="L14" s="48">
        <v>0</v>
      </c>
      <c r="M14" s="119">
        <v>0</v>
      </c>
    </row>
    <row r="15" spans="2:30" ht="18" customHeight="1" thickBot="1">
      <c r="B15" s="49">
        <v>5</v>
      </c>
      <c r="C15" s="50" t="s">
        <v>49</v>
      </c>
      <c r="D15" s="121">
        <f>SUM(D11:D14)</f>
        <v>0</v>
      </c>
      <c r="E15" s="122">
        <f>SUM(E11:E14)</f>
        <v>0</v>
      </c>
      <c r="F15" s="123">
        <f>SUM(F11:F14)</f>
        <v>0</v>
      </c>
      <c r="G15" s="51">
        <v>10</v>
      </c>
      <c r="H15" s="52" t="s">
        <v>50</v>
      </c>
      <c r="I15" s="123">
        <f>SUM(I11:I14)</f>
        <v>0</v>
      </c>
      <c r="J15" s="49">
        <v>15</v>
      </c>
      <c r="K15" s="53"/>
      <c r="L15" s="54" t="s">
        <v>51</v>
      </c>
      <c r="M15" s="123">
        <f>SUM(M11:M14)</f>
        <v>0</v>
      </c>
    </row>
    <row r="16" spans="2:30" ht="18" customHeight="1" thickTop="1">
      <c r="B16" s="55" t="s">
        <v>52</v>
      </c>
      <c r="C16" s="56"/>
      <c r="D16" s="56"/>
      <c r="E16" s="56"/>
      <c r="F16" s="57"/>
      <c r="G16" s="55" t="s">
        <v>53</v>
      </c>
      <c r="H16" s="56"/>
      <c r="I16" s="58"/>
      <c r="J16" s="74" t="s">
        <v>54</v>
      </c>
      <c r="K16" s="38" t="s">
        <v>55</v>
      </c>
      <c r="L16" s="40"/>
      <c r="M16" s="75"/>
    </row>
    <row r="17" spans="2:13" ht="18" customHeight="1">
      <c r="B17" s="59"/>
      <c r="C17" s="60" t="s">
        <v>56</v>
      </c>
      <c r="D17" s="60"/>
      <c r="E17" s="60" t="s">
        <v>57</v>
      </c>
      <c r="F17" s="61"/>
      <c r="G17" s="59"/>
      <c r="H17" s="62"/>
      <c r="I17" s="63"/>
      <c r="J17" s="45">
        <v>16</v>
      </c>
      <c r="K17" s="47" t="s">
        <v>58</v>
      </c>
      <c r="L17" s="64"/>
      <c r="M17" s="119">
        <v>0</v>
      </c>
    </row>
    <row r="18" spans="2:13" ht="18" customHeight="1">
      <c r="B18" s="65"/>
      <c r="C18" s="62" t="s">
        <v>59</v>
      </c>
      <c r="D18" s="62"/>
      <c r="E18" s="62"/>
      <c r="F18" s="66"/>
      <c r="G18" s="65"/>
      <c r="H18" s="62" t="s">
        <v>56</v>
      </c>
      <c r="I18" s="63"/>
      <c r="J18" s="45">
        <v>17</v>
      </c>
      <c r="K18" s="47" t="s">
        <v>60</v>
      </c>
      <c r="L18" s="64"/>
      <c r="M18" s="119">
        <v>0</v>
      </c>
    </row>
    <row r="19" spans="2:13" ht="18" customHeight="1">
      <c r="B19" s="65"/>
      <c r="C19" s="62"/>
      <c r="D19" s="62"/>
      <c r="E19" s="62"/>
      <c r="F19" s="66"/>
      <c r="G19" s="65"/>
      <c r="H19" s="67"/>
      <c r="I19" s="63"/>
      <c r="J19" s="45">
        <v>18</v>
      </c>
      <c r="K19" s="47" t="s">
        <v>61</v>
      </c>
      <c r="L19" s="64"/>
      <c r="M19" s="119">
        <v>0</v>
      </c>
    </row>
    <row r="20" spans="2:13" ht="18" customHeight="1" thickBot="1">
      <c r="B20" s="65"/>
      <c r="C20" s="62"/>
      <c r="D20" s="62"/>
      <c r="E20" s="62"/>
      <c r="F20" s="66"/>
      <c r="G20" s="65"/>
      <c r="H20" s="60" t="s">
        <v>57</v>
      </c>
      <c r="I20" s="63"/>
      <c r="J20" s="45">
        <v>19</v>
      </c>
      <c r="K20" s="47" t="s">
        <v>19</v>
      </c>
      <c r="L20" s="64"/>
      <c r="M20" s="119">
        <v>0</v>
      </c>
    </row>
    <row r="21" spans="2:13" ht="18" customHeight="1" thickBot="1">
      <c r="B21" s="59"/>
      <c r="C21" s="62"/>
      <c r="D21" s="62"/>
      <c r="E21" s="62"/>
      <c r="F21" s="62"/>
      <c r="G21" s="59"/>
      <c r="H21" s="62" t="s">
        <v>59</v>
      </c>
      <c r="I21" s="63"/>
      <c r="J21" s="49">
        <v>20</v>
      </c>
      <c r="K21" s="53"/>
      <c r="L21" s="54" t="s">
        <v>62</v>
      </c>
      <c r="M21" s="123">
        <f>SUM(M17:M20)</f>
        <v>0</v>
      </c>
    </row>
    <row r="22" spans="2:13" ht="18" customHeight="1" thickTop="1">
      <c r="B22" s="55" t="s">
        <v>63</v>
      </c>
      <c r="C22" s="56"/>
      <c r="D22" s="56"/>
      <c r="E22" s="56"/>
      <c r="F22" s="57"/>
      <c r="G22" s="59"/>
      <c r="H22" s="62"/>
      <c r="I22" s="63"/>
      <c r="J22" s="74" t="s">
        <v>64</v>
      </c>
      <c r="K22" s="38" t="s">
        <v>65</v>
      </c>
      <c r="L22" s="40"/>
      <c r="M22" s="75"/>
    </row>
    <row r="23" spans="2:13" ht="18" customHeight="1">
      <c r="B23" s="59"/>
      <c r="C23" s="60" t="s">
        <v>56</v>
      </c>
      <c r="D23" s="60"/>
      <c r="E23" s="60" t="s">
        <v>57</v>
      </c>
      <c r="F23" s="61"/>
      <c r="G23" s="59"/>
      <c r="H23" s="62"/>
      <c r="I23" s="63"/>
      <c r="J23" s="41">
        <v>21</v>
      </c>
      <c r="K23" s="43"/>
      <c r="L23" s="68" t="s">
        <v>66</v>
      </c>
      <c r="M23" s="117">
        <f>ROUND(F15,2)+I15+M15+M21</f>
        <v>0</v>
      </c>
    </row>
    <row r="24" spans="2:13" ht="18" customHeight="1">
      <c r="B24" s="65"/>
      <c r="C24" s="62" t="s">
        <v>59</v>
      </c>
      <c r="D24" s="62"/>
      <c r="E24" s="62"/>
      <c r="F24" s="66"/>
      <c r="G24" s="59"/>
      <c r="H24" s="62"/>
      <c r="I24" s="63"/>
      <c r="J24" s="45">
        <v>22</v>
      </c>
      <c r="K24" s="47" t="s">
        <v>67</v>
      </c>
      <c r="L24" s="124">
        <f>M23-L25</f>
        <v>0</v>
      </c>
      <c r="M24" s="119">
        <f>ROUND((L24*20)/100,2)</f>
        <v>0</v>
      </c>
    </row>
    <row r="25" spans="2:13" ht="18" customHeight="1" thickBot="1">
      <c r="B25" s="65"/>
      <c r="C25" s="62"/>
      <c r="D25" s="62"/>
      <c r="E25" s="62"/>
      <c r="F25" s="66"/>
      <c r="G25" s="59"/>
      <c r="H25" s="62"/>
      <c r="I25" s="63"/>
      <c r="J25" s="45">
        <v>23</v>
      </c>
      <c r="K25" s="47" t="s">
        <v>68</v>
      </c>
      <c r="L25" s="124">
        <f>SUMIF(Prehlad!O11:O10018,0,Prehlad!J11:J10018)</f>
        <v>0</v>
      </c>
      <c r="M25" s="119">
        <f>ROUND((L25*0)/100,1)</f>
        <v>0</v>
      </c>
    </row>
    <row r="26" spans="2:13" ht="18" customHeight="1" thickBot="1">
      <c r="B26" s="65"/>
      <c r="C26" s="62"/>
      <c r="D26" s="62"/>
      <c r="E26" s="62"/>
      <c r="F26" s="66"/>
      <c r="G26" s="59"/>
      <c r="H26" s="62"/>
      <c r="I26" s="63"/>
      <c r="J26" s="49">
        <v>24</v>
      </c>
      <c r="K26" s="53"/>
      <c r="L26" s="54" t="s">
        <v>69</v>
      </c>
      <c r="M26" s="123">
        <f>M23+M24+M25</f>
        <v>0</v>
      </c>
    </row>
    <row r="27" spans="2:13" ht="17.100000000000001" customHeight="1" thickTop="1" thickBot="1">
      <c r="B27" s="69"/>
      <c r="C27" s="70"/>
      <c r="D27" s="70"/>
      <c r="E27" s="70"/>
      <c r="F27" s="70"/>
      <c r="G27" s="69"/>
      <c r="H27" s="70"/>
      <c r="I27" s="71"/>
      <c r="J27" s="76" t="s">
        <v>70</v>
      </c>
      <c r="K27" s="77" t="s">
        <v>71</v>
      </c>
      <c r="L27" s="34"/>
      <c r="M27" s="78">
        <v>0</v>
      </c>
    </row>
    <row r="28" spans="2:13" ht="14.25" customHeight="1" thickTop="1"/>
    <row r="29" spans="2:13" ht="2.25" customHeight="1"/>
  </sheetData>
  <printOptions horizontalCentered="1" verticalCentered="1"/>
  <pageMargins left="0.25" right="0.39" top="0.35433070866141736" bottom="0.43307086614173229" header="0.31496062992125984" footer="0.35433070866141736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6"/>
  <sheetViews>
    <sheetView showGridLines="0" workbookViewId="0">
      <pane ySplit="10" topLeftCell="A11" activePane="bottomLeft" state="frozen"/>
      <selection pane="bottomLeft" activeCell="D71" sqref="D71"/>
    </sheetView>
  </sheetViews>
  <sheetFormatPr defaultRowHeight="12.75"/>
  <cols>
    <col min="1" max="1" width="4.7109375" style="107" customWidth="1"/>
    <col min="2" max="2" width="5.28515625" style="108" customWidth="1"/>
    <col min="3" max="3" width="13" style="109" customWidth="1"/>
    <col min="4" max="4" width="35.7109375" style="115" customWidth="1"/>
    <col min="5" max="5" width="11.28515625" style="111" customWidth="1"/>
    <col min="6" max="6" width="5.85546875" style="110" customWidth="1"/>
    <col min="7" max="7" width="9.7109375" style="112" customWidth="1"/>
    <col min="8" max="9" width="11.28515625" style="112" customWidth="1"/>
    <col min="10" max="10" width="8.28515625" style="112" customWidth="1"/>
    <col min="11" max="11" width="7.42578125" style="113" customWidth="1"/>
    <col min="12" max="12" width="8.28515625" style="113" customWidth="1"/>
    <col min="13" max="13" width="7.140625" style="111" customWidth="1"/>
    <col min="14" max="14" width="7" style="111" customWidth="1"/>
    <col min="15" max="15" width="3.5703125" style="110" customWidth="1"/>
    <col min="16" max="16" width="12.7109375" style="110" customWidth="1"/>
    <col min="17" max="19" width="11.28515625" style="111" customWidth="1"/>
    <col min="20" max="20" width="10.5703125" style="114" customWidth="1"/>
    <col min="21" max="21" width="10.28515625" style="114" customWidth="1"/>
    <col min="22" max="22" width="5.7109375" style="114" customWidth="1"/>
    <col min="23" max="23" width="9.140625" style="111"/>
    <col min="24" max="25" width="9.140625" style="110"/>
    <col min="26" max="26" width="7.5703125" style="109" customWidth="1"/>
    <col min="27" max="27" width="24.85546875" style="109" customWidth="1"/>
    <col min="28" max="28" width="4.28515625" style="110" customWidth="1"/>
    <col min="29" max="29" width="8.28515625" style="110" customWidth="1"/>
    <col min="30" max="30" width="8.7109375" style="110" customWidth="1"/>
    <col min="31" max="34" width="9.140625" style="110"/>
    <col min="35" max="16384" width="9.140625" style="1"/>
  </cols>
  <sheetData>
    <row r="1" spans="1:34">
      <c r="A1" s="20" t="s">
        <v>72</v>
      </c>
      <c r="B1" s="1"/>
      <c r="C1" s="1"/>
      <c r="D1" s="1"/>
      <c r="E1" s="1"/>
      <c r="F1" s="1"/>
      <c r="G1" s="6"/>
      <c r="H1" s="1"/>
      <c r="I1" s="20" t="s">
        <v>73</v>
      </c>
      <c r="J1" s="6"/>
      <c r="K1" s="7"/>
      <c r="L1" s="1"/>
      <c r="M1" s="1"/>
      <c r="N1" s="1"/>
      <c r="O1" s="1"/>
      <c r="P1" s="1"/>
      <c r="Q1" s="5"/>
      <c r="R1" s="5"/>
      <c r="S1" s="5"/>
      <c r="T1" s="1"/>
      <c r="U1" s="1"/>
      <c r="V1" s="1"/>
      <c r="W1" s="1"/>
      <c r="X1" s="1"/>
      <c r="Y1" s="1"/>
      <c r="Z1" s="106" t="s">
        <v>1</v>
      </c>
      <c r="AA1" s="106" t="s">
        <v>2</v>
      </c>
      <c r="AB1" s="72" t="s">
        <v>3</v>
      </c>
      <c r="AC1" s="72" t="s">
        <v>4</v>
      </c>
      <c r="AD1" s="72" t="s">
        <v>5</v>
      </c>
      <c r="AE1" s="1"/>
      <c r="AF1" s="1"/>
      <c r="AG1" s="1"/>
      <c r="AH1" s="1"/>
    </row>
    <row r="2" spans="1:34">
      <c r="A2" s="20" t="s">
        <v>74</v>
      </c>
      <c r="B2" s="1"/>
      <c r="C2" s="1"/>
      <c r="D2" s="1"/>
      <c r="E2" s="1"/>
      <c r="F2" s="1"/>
      <c r="G2" s="6"/>
      <c r="H2" s="8"/>
      <c r="I2" s="20" t="s">
        <v>75</v>
      </c>
      <c r="J2" s="6"/>
      <c r="K2" s="7"/>
      <c r="L2" s="1"/>
      <c r="M2" s="1"/>
      <c r="N2" s="1"/>
      <c r="O2" s="1"/>
      <c r="P2" s="1"/>
      <c r="Q2" s="5"/>
      <c r="R2" s="5"/>
      <c r="S2" s="5"/>
      <c r="T2" s="1"/>
      <c r="U2" s="1"/>
      <c r="V2" s="1"/>
      <c r="W2" s="1"/>
      <c r="X2" s="1"/>
      <c r="Y2" s="1"/>
      <c r="Z2" s="106" t="s">
        <v>9</v>
      </c>
      <c r="AA2" s="98" t="s">
        <v>76</v>
      </c>
      <c r="AB2" s="97" t="s">
        <v>11</v>
      </c>
      <c r="AC2" s="97"/>
      <c r="AD2" s="98"/>
      <c r="AE2" s="1"/>
      <c r="AF2" s="1"/>
      <c r="AG2" s="1"/>
      <c r="AH2" s="1"/>
    </row>
    <row r="3" spans="1:34">
      <c r="A3" s="20" t="s">
        <v>77</v>
      </c>
      <c r="B3" s="1"/>
      <c r="C3" s="1"/>
      <c r="D3" s="1"/>
      <c r="E3" s="1"/>
      <c r="F3" s="1"/>
      <c r="G3" s="6"/>
      <c r="H3" s="1"/>
      <c r="I3" s="20" t="s">
        <v>258</v>
      </c>
      <c r="J3" s="6"/>
      <c r="K3" s="7"/>
      <c r="L3" s="1"/>
      <c r="M3" s="1"/>
      <c r="N3" s="1"/>
      <c r="O3" s="1"/>
      <c r="P3" s="1"/>
      <c r="Q3" s="5"/>
      <c r="R3" s="5"/>
      <c r="S3" s="5"/>
      <c r="T3" s="1"/>
      <c r="U3" s="1"/>
      <c r="V3" s="1"/>
      <c r="W3" s="1"/>
      <c r="X3" s="1"/>
      <c r="Y3" s="1"/>
      <c r="Z3" s="106" t="s">
        <v>15</v>
      </c>
      <c r="AA3" s="98" t="s">
        <v>78</v>
      </c>
      <c r="AB3" s="97" t="s">
        <v>11</v>
      </c>
      <c r="AC3" s="97" t="s">
        <v>17</v>
      </c>
      <c r="AD3" s="98" t="s">
        <v>18</v>
      </c>
      <c r="AE3" s="1"/>
      <c r="AF3" s="1"/>
      <c r="AG3" s="1"/>
      <c r="AH3" s="1"/>
    </row>
    <row r="4" spans="1:3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5"/>
      <c r="R4" s="5"/>
      <c r="S4" s="5"/>
      <c r="T4" s="1"/>
      <c r="U4" s="1"/>
      <c r="V4" s="1"/>
      <c r="W4" s="1"/>
      <c r="X4" s="1"/>
      <c r="Y4" s="1"/>
      <c r="Z4" s="106" t="s">
        <v>22</v>
      </c>
      <c r="AA4" s="98" t="s">
        <v>79</v>
      </c>
      <c r="AB4" s="97" t="s">
        <v>11</v>
      </c>
      <c r="AC4" s="97"/>
      <c r="AD4" s="98"/>
      <c r="AE4" s="1"/>
      <c r="AF4" s="1"/>
      <c r="AG4" s="1"/>
      <c r="AH4" s="1"/>
    </row>
    <row r="5" spans="1:34">
      <c r="A5" s="20" t="s">
        <v>80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5"/>
      <c r="R5" s="5"/>
      <c r="S5" s="5"/>
      <c r="T5" s="1"/>
      <c r="U5" s="1"/>
      <c r="V5" s="1"/>
      <c r="W5" s="1"/>
      <c r="X5" s="1"/>
      <c r="Y5" s="1"/>
      <c r="Z5" s="106" t="s">
        <v>28</v>
      </c>
      <c r="AA5" s="98" t="s">
        <v>78</v>
      </c>
      <c r="AB5" s="97" t="s">
        <v>11</v>
      </c>
      <c r="AC5" s="97" t="s">
        <v>17</v>
      </c>
      <c r="AD5" s="98" t="s">
        <v>18</v>
      </c>
      <c r="AE5" s="1"/>
      <c r="AF5" s="1"/>
      <c r="AG5" s="1"/>
      <c r="AH5" s="1"/>
    </row>
    <row r="6" spans="1:34">
      <c r="A6" s="20" t="s">
        <v>12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5"/>
      <c r="R6" s="5"/>
      <c r="S6" s="5"/>
      <c r="T6" s="1"/>
      <c r="U6" s="1"/>
      <c r="V6" s="1"/>
      <c r="W6" s="1"/>
      <c r="X6" s="1"/>
      <c r="Y6" s="1"/>
      <c r="Z6" s="8"/>
      <c r="AA6" s="8"/>
      <c r="AB6" s="1"/>
      <c r="AC6" s="1"/>
      <c r="AD6" s="1"/>
      <c r="AE6" s="1"/>
      <c r="AF6" s="1"/>
      <c r="AG6" s="1"/>
      <c r="AH6" s="1"/>
    </row>
    <row r="7" spans="1:34">
      <c r="A7" s="20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5"/>
      <c r="R7" s="5"/>
      <c r="S7" s="5"/>
      <c r="T7" s="1"/>
      <c r="U7" s="1"/>
      <c r="V7" s="1"/>
      <c r="W7" s="1"/>
      <c r="X7" s="1"/>
      <c r="Y7" s="1"/>
      <c r="Z7" s="8"/>
      <c r="AA7" s="8"/>
      <c r="AB7" s="1"/>
      <c r="AC7" s="1"/>
      <c r="AD7" s="1"/>
      <c r="AE7" s="1"/>
      <c r="AF7" s="1"/>
      <c r="AG7" s="1"/>
      <c r="AH7" s="1"/>
    </row>
    <row r="8" spans="1:34" ht="14.25" thickBot="1">
      <c r="A8" s="1"/>
      <c r="B8" s="2"/>
      <c r="C8" s="3"/>
      <c r="D8" s="4" t="str">
        <f>CONCATENATE(AA2," ",AB2," ",AC2," ",AD2)</f>
        <v xml:space="preserve">Prehľad rozpočtových nákladov v EUR  </v>
      </c>
      <c r="E8" s="5"/>
      <c r="F8" s="1"/>
      <c r="G8" s="6"/>
      <c r="H8" s="6"/>
      <c r="I8" s="6"/>
      <c r="J8" s="6"/>
      <c r="K8" s="7"/>
      <c r="L8" s="7"/>
      <c r="M8" s="5"/>
      <c r="N8" s="5"/>
      <c r="O8" s="1"/>
      <c r="P8" s="1"/>
      <c r="Q8" s="5"/>
      <c r="R8" s="5"/>
      <c r="S8" s="5"/>
      <c r="T8" s="1"/>
      <c r="U8" s="1"/>
      <c r="V8" s="1"/>
      <c r="W8" s="1"/>
      <c r="X8" s="1"/>
      <c r="Y8" s="1"/>
      <c r="Z8" s="8"/>
      <c r="AA8" s="8"/>
      <c r="AB8" s="1"/>
      <c r="AC8" s="1"/>
      <c r="AD8" s="1"/>
      <c r="AE8" s="1"/>
      <c r="AF8" s="1"/>
      <c r="AG8" s="1"/>
      <c r="AH8" s="1"/>
    </row>
    <row r="9" spans="1:34" ht="13.5" thickTop="1">
      <c r="A9" s="9" t="s">
        <v>81</v>
      </c>
      <c r="B9" s="10" t="s">
        <v>82</v>
      </c>
      <c r="C9" s="10" t="s">
        <v>83</v>
      </c>
      <c r="D9" s="10" t="s">
        <v>84</v>
      </c>
      <c r="E9" s="10" t="s">
        <v>85</v>
      </c>
      <c r="F9" s="10" t="s">
        <v>86</v>
      </c>
      <c r="G9" s="10" t="s">
        <v>87</v>
      </c>
      <c r="H9" s="10" t="s">
        <v>88</v>
      </c>
      <c r="I9" s="10" t="s">
        <v>89</v>
      </c>
      <c r="J9" s="10" t="s">
        <v>90</v>
      </c>
      <c r="K9" s="11" t="s">
        <v>91</v>
      </c>
      <c r="L9" s="12"/>
      <c r="M9" s="13" t="s">
        <v>92</v>
      </c>
      <c r="N9" s="12"/>
      <c r="O9" s="14" t="s">
        <v>93</v>
      </c>
      <c r="P9" s="93" t="s">
        <v>94</v>
      </c>
      <c r="Q9" s="94" t="s">
        <v>85</v>
      </c>
      <c r="R9" s="94" t="s">
        <v>85</v>
      </c>
      <c r="S9" s="91" t="s">
        <v>85</v>
      </c>
      <c r="T9" s="99" t="s">
        <v>95</v>
      </c>
      <c r="U9" s="99" t="s">
        <v>96</v>
      </c>
      <c r="V9" s="99" t="s">
        <v>97</v>
      </c>
      <c r="W9" s="100" t="s">
        <v>98</v>
      </c>
      <c r="X9" s="100" t="s">
        <v>99</v>
      </c>
      <c r="Y9" s="100" t="s">
        <v>100</v>
      </c>
      <c r="Z9" s="105" t="s">
        <v>101</v>
      </c>
      <c r="AA9" s="105" t="s">
        <v>102</v>
      </c>
      <c r="AB9" s="1"/>
      <c r="AC9" s="1"/>
      <c r="AD9" s="1"/>
      <c r="AE9" s="1"/>
      <c r="AF9" s="1"/>
      <c r="AG9" s="1"/>
      <c r="AH9" s="1"/>
    </row>
    <row r="10" spans="1:34" ht="13.5" thickBot="1">
      <c r="A10" s="15" t="s">
        <v>103</v>
      </c>
      <c r="B10" s="16" t="s">
        <v>104</v>
      </c>
      <c r="C10" s="17"/>
      <c r="D10" s="16" t="s">
        <v>105</v>
      </c>
      <c r="E10" s="16" t="s">
        <v>106</v>
      </c>
      <c r="F10" s="16" t="s">
        <v>107</v>
      </c>
      <c r="G10" s="16" t="s">
        <v>108</v>
      </c>
      <c r="H10" s="16" t="s">
        <v>109</v>
      </c>
      <c r="I10" s="16" t="s">
        <v>33</v>
      </c>
      <c r="J10" s="16"/>
      <c r="K10" s="16" t="s">
        <v>87</v>
      </c>
      <c r="L10" s="16" t="s">
        <v>90</v>
      </c>
      <c r="M10" s="18" t="s">
        <v>87</v>
      </c>
      <c r="N10" s="16" t="s">
        <v>90</v>
      </c>
      <c r="O10" s="19" t="s">
        <v>110</v>
      </c>
      <c r="P10" s="95"/>
      <c r="Q10" s="96" t="s">
        <v>111</v>
      </c>
      <c r="R10" s="96" t="s">
        <v>112</v>
      </c>
      <c r="S10" s="92" t="s">
        <v>113</v>
      </c>
      <c r="T10" s="99" t="s">
        <v>114</v>
      </c>
      <c r="U10" s="99" t="s">
        <v>115</v>
      </c>
      <c r="V10" s="99" t="s">
        <v>116</v>
      </c>
      <c r="W10" s="5"/>
      <c r="X10" s="1"/>
      <c r="Y10" s="1"/>
      <c r="Z10" s="105" t="s">
        <v>117</v>
      </c>
      <c r="AA10" s="105" t="s">
        <v>103</v>
      </c>
      <c r="AB10" s="1"/>
      <c r="AC10" s="1"/>
      <c r="AD10" s="1"/>
      <c r="AE10" s="1"/>
      <c r="AF10" s="1"/>
      <c r="AG10" s="1"/>
      <c r="AH10" s="1"/>
    </row>
    <row r="11" spans="1:34" ht="13.5" thickTop="1"/>
    <row r="12" spans="1:34">
      <c r="B12" s="125" t="s">
        <v>118</v>
      </c>
    </row>
    <row r="13" spans="1:34">
      <c r="B13" s="109" t="s">
        <v>119</v>
      </c>
    </row>
    <row r="14" spans="1:34" ht="25.5">
      <c r="A14" s="107">
        <v>1</v>
      </c>
      <c r="B14" s="108" t="s">
        <v>120</v>
      </c>
      <c r="C14" s="109" t="s">
        <v>121</v>
      </c>
      <c r="D14" s="115" t="s">
        <v>122</v>
      </c>
      <c r="E14" s="111">
        <v>0.82499999999999996</v>
      </c>
      <c r="F14" s="110" t="s">
        <v>123</v>
      </c>
      <c r="P14" s="110" t="s">
        <v>124</v>
      </c>
      <c r="V14" s="114" t="s">
        <v>64</v>
      </c>
      <c r="W14" s="111">
        <v>1.1220000000000001</v>
      </c>
      <c r="Z14" s="109" t="s">
        <v>125</v>
      </c>
      <c r="AA14" s="109" t="s">
        <v>126</v>
      </c>
    </row>
    <row r="15" spans="1:34" ht="25.5">
      <c r="A15" s="107">
        <v>2</v>
      </c>
      <c r="B15" s="108" t="s">
        <v>120</v>
      </c>
      <c r="C15" s="109" t="s">
        <v>127</v>
      </c>
      <c r="D15" s="115" t="s">
        <v>128</v>
      </c>
      <c r="E15" s="111">
        <v>0.82499999999999996</v>
      </c>
      <c r="F15" s="110" t="s">
        <v>123</v>
      </c>
    </row>
    <row r="16" spans="1:34" ht="25.5">
      <c r="A16" s="107">
        <v>3</v>
      </c>
      <c r="B16" s="108" t="s">
        <v>120</v>
      </c>
      <c r="C16" s="109" t="s">
        <v>129</v>
      </c>
      <c r="D16" s="115" t="s">
        <v>130</v>
      </c>
      <c r="E16" s="111">
        <v>5.95</v>
      </c>
      <c r="F16" s="110" t="s">
        <v>123</v>
      </c>
      <c r="P16" s="110" t="s">
        <v>124</v>
      </c>
      <c r="V16" s="114" t="s">
        <v>64</v>
      </c>
      <c r="W16" s="111">
        <v>16.111000000000001</v>
      </c>
      <c r="Z16" s="109" t="s">
        <v>125</v>
      </c>
      <c r="AA16" s="109" t="s">
        <v>131</v>
      </c>
    </row>
    <row r="17" spans="1:27">
      <c r="A17" s="107">
        <v>4</v>
      </c>
      <c r="B17" s="108" t="s">
        <v>120</v>
      </c>
      <c r="C17" s="109" t="s">
        <v>132</v>
      </c>
      <c r="D17" s="115" t="s">
        <v>133</v>
      </c>
      <c r="E17" s="111">
        <v>3</v>
      </c>
      <c r="F17" s="110" t="s">
        <v>134</v>
      </c>
    </row>
    <row r="18" spans="1:27" ht="25.5">
      <c r="A18" s="107">
        <v>5</v>
      </c>
      <c r="B18" s="108" t="s">
        <v>120</v>
      </c>
      <c r="C18" s="109" t="s">
        <v>135</v>
      </c>
      <c r="D18" s="115" t="s">
        <v>136</v>
      </c>
      <c r="E18" s="111">
        <v>2.9849999999999999</v>
      </c>
      <c r="F18" s="110" t="s">
        <v>123</v>
      </c>
    </row>
    <row r="19" spans="1:27">
      <c r="A19" s="107">
        <v>6</v>
      </c>
      <c r="B19" s="108" t="s">
        <v>137</v>
      </c>
      <c r="C19" s="109" t="s">
        <v>138</v>
      </c>
      <c r="D19" s="115" t="s">
        <v>139</v>
      </c>
      <c r="E19" s="111">
        <v>0.82899999999999996</v>
      </c>
      <c r="F19" s="110" t="s">
        <v>140</v>
      </c>
      <c r="P19" s="110" t="s">
        <v>124</v>
      </c>
      <c r="V19" s="114" t="s">
        <v>64</v>
      </c>
      <c r="W19" s="111">
        <v>3.948</v>
      </c>
      <c r="Z19" s="109" t="s">
        <v>141</v>
      </c>
      <c r="AA19" s="109" t="s">
        <v>142</v>
      </c>
    </row>
    <row r="20" spans="1:27">
      <c r="A20" s="107">
        <v>7</v>
      </c>
      <c r="B20" s="108" t="s">
        <v>137</v>
      </c>
      <c r="C20" s="109" t="s">
        <v>143</v>
      </c>
      <c r="D20" s="115" t="s">
        <v>144</v>
      </c>
      <c r="E20" s="111">
        <v>0.82899999999999996</v>
      </c>
      <c r="F20" s="110" t="s">
        <v>140</v>
      </c>
      <c r="P20" s="110" t="s">
        <v>124</v>
      </c>
      <c r="V20" s="114" t="s">
        <v>64</v>
      </c>
      <c r="W20" s="111">
        <v>0.55300000000000005</v>
      </c>
      <c r="Z20" s="109" t="s">
        <v>141</v>
      </c>
      <c r="AA20" s="109" t="s">
        <v>145</v>
      </c>
    </row>
    <row r="21" spans="1:27">
      <c r="A21" s="107">
        <v>8</v>
      </c>
      <c r="B21" s="108" t="s">
        <v>137</v>
      </c>
      <c r="C21" s="109" t="s">
        <v>146</v>
      </c>
      <c r="D21" s="115" t="s">
        <v>147</v>
      </c>
      <c r="E21" s="111">
        <v>0.82899999999999996</v>
      </c>
      <c r="F21" s="110" t="s">
        <v>140</v>
      </c>
      <c r="P21" s="110" t="s">
        <v>124</v>
      </c>
      <c r="V21" s="114" t="s">
        <v>64</v>
      </c>
      <c r="W21" s="111">
        <v>0.13900000000000001</v>
      </c>
      <c r="Z21" s="109" t="s">
        <v>148</v>
      </c>
      <c r="AA21" s="109" t="s">
        <v>149</v>
      </c>
    </row>
    <row r="22" spans="1:27">
      <c r="A22" s="107">
        <v>9</v>
      </c>
      <c r="B22" s="108" t="s">
        <v>137</v>
      </c>
      <c r="C22" s="109" t="s">
        <v>150</v>
      </c>
      <c r="D22" s="115" t="s">
        <v>151</v>
      </c>
      <c r="E22" s="111">
        <v>0.82899999999999996</v>
      </c>
      <c r="F22" s="110" t="s">
        <v>140</v>
      </c>
      <c r="P22" s="110" t="s">
        <v>124</v>
      </c>
      <c r="V22" s="114" t="s">
        <v>64</v>
      </c>
      <c r="W22" s="111">
        <v>1.206</v>
      </c>
      <c r="Z22" s="109" t="s">
        <v>141</v>
      </c>
      <c r="AA22" s="109" t="s">
        <v>152</v>
      </c>
    </row>
    <row r="23" spans="1:27">
      <c r="D23" s="126" t="s">
        <v>153</v>
      </c>
      <c r="E23" s="127"/>
      <c r="H23" s="127"/>
      <c r="I23" s="127"/>
      <c r="J23" s="127"/>
      <c r="L23" s="128"/>
      <c r="N23" s="129"/>
      <c r="W23" s="111">
        <f>SUM(W12:W18)</f>
        <v>17.233000000000001</v>
      </c>
    </row>
    <row r="25" spans="1:27">
      <c r="B25" s="109" t="s">
        <v>154</v>
      </c>
    </row>
    <row r="26" spans="1:27" ht="25.5">
      <c r="A26" s="107">
        <v>10</v>
      </c>
      <c r="B26" s="108" t="s">
        <v>155</v>
      </c>
      <c r="C26" s="109" t="s">
        <v>156</v>
      </c>
      <c r="D26" s="115" t="s">
        <v>157</v>
      </c>
      <c r="E26" s="111">
        <v>1.3320000000000001</v>
      </c>
      <c r="F26" s="110" t="s">
        <v>140</v>
      </c>
      <c r="P26" s="110" t="s">
        <v>124</v>
      </c>
      <c r="V26" s="114" t="s">
        <v>64</v>
      </c>
      <c r="W26" s="111">
        <v>1.0409999999999999</v>
      </c>
      <c r="Z26" s="109" t="s">
        <v>158</v>
      </c>
      <c r="AA26" s="109" t="s">
        <v>159</v>
      </c>
    </row>
    <row r="27" spans="1:27">
      <c r="D27" s="126" t="s">
        <v>160</v>
      </c>
      <c r="E27" s="127"/>
      <c r="H27" s="127"/>
      <c r="I27" s="127"/>
      <c r="J27" s="127"/>
      <c r="L27" s="128"/>
      <c r="N27" s="129"/>
      <c r="W27" s="111">
        <f>SUM(W25:W26)</f>
        <v>1.0409999999999999</v>
      </c>
    </row>
    <row r="29" spans="1:27">
      <c r="B29" s="109" t="s">
        <v>161</v>
      </c>
    </row>
    <row r="30" spans="1:27">
      <c r="A30" s="107">
        <v>11</v>
      </c>
      <c r="B30" s="108" t="s">
        <v>155</v>
      </c>
      <c r="C30" s="109" t="s">
        <v>162</v>
      </c>
      <c r="D30" s="115" t="s">
        <v>163</v>
      </c>
      <c r="E30" s="111">
        <v>7.4</v>
      </c>
      <c r="F30" s="110" t="s">
        <v>164</v>
      </c>
      <c r="P30" s="110" t="s">
        <v>124</v>
      </c>
      <c r="V30" s="114" t="s">
        <v>64</v>
      </c>
      <c r="W30" s="111">
        <v>8.4469999999999992</v>
      </c>
      <c r="Z30" s="109" t="s">
        <v>165</v>
      </c>
      <c r="AA30" s="109" t="s">
        <v>166</v>
      </c>
    </row>
    <row r="31" spans="1:27">
      <c r="A31" s="107">
        <v>12</v>
      </c>
      <c r="B31" s="108" t="s">
        <v>167</v>
      </c>
      <c r="C31" s="109" t="s">
        <v>168</v>
      </c>
      <c r="D31" s="115" t="s">
        <v>169</v>
      </c>
      <c r="E31" s="111">
        <v>7.4</v>
      </c>
      <c r="F31" s="110" t="s">
        <v>164</v>
      </c>
      <c r="P31" s="110" t="s">
        <v>124</v>
      </c>
      <c r="V31" s="114" t="s">
        <v>64</v>
      </c>
      <c r="Z31" s="109" t="s">
        <v>170</v>
      </c>
      <c r="AA31" s="109" t="s">
        <v>124</v>
      </c>
    </row>
    <row r="32" spans="1:27">
      <c r="D32" s="126" t="s">
        <v>171</v>
      </c>
      <c r="E32" s="127"/>
      <c r="H32" s="127"/>
      <c r="I32" s="127"/>
      <c r="J32" s="127"/>
      <c r="L32" s="128"/>
      <c r="N32" s="129"/>
      <c r="W32" s="111">
        <f>SUM(W29:W31)</f>
        <v>8.4469999999999992</v>
      </c>
    </row>
    <row r="34" spans="1:27">
      <c r="B34" s="109" t="s">
        <v>172</v>
      </c>
    </row>
    <row r="35" spans="1:27">
      <c r="A35" s="107">
        <v>13</v>
      </c>
      <c r="B35" s="108" t="s">
        <v>173</v>
      </c>
      <c r="C35" s="109" t="s">
        <v>174</v>
      </c>
      <c r="D35" s="115" t="s">
        <v>175</v>
      </c>
      <c r="E35" s="111">
        <v>1.26</v>
      </c>
      <c r="F35" s="110" t="s">
        <v>140</v>
      </c>
      <c r="P35" s="110" t="s">
        <v>124</v>
      </c>
      <c r="V35" s="114" t="s">
        <v>64</v>
      </c>
      <c r="W35" s="111">
        <v>8.0950000000000006</v>
      </c>
      <c r="Z35" s="109" t="s">
        <v>158</v>
      </c>
      <c r="AA35" s="109" t="s">
        <v>176</v>
      </c>
    </row>
    <row r="36" spans="1:27">
      <c r="A36" s="107">
        <v>14</v>
      </c>
      <c r="B36" s="108" t="s">
        <v>173</v>
      </c>
      <c r="C36" s="109" t="s">
        <v>177</v>
      </c>
      <c r="D36" s="115" t="s">
        <v>178</v>
      </c>
      <c r="E36" s="111">
        <v>0.1008</v>
      </c>
      <c r="F36" s="110" t="s">
        <v>179</v>
      </c>
      <c r="P36" s="110" t="s">
        <v>124</v>
      </c>
      <c r="V36" s="114" t="s">
        <v>64</v>
      </c>
      <c r="W36" s="111">
        <v>21.439</v>
      </c>
      <c r="Z36" s="109" t="s">
        <v>158</v>
      </c>
      <c r="AA36" s="109" t="s">
        <v>180</v>
      </c>
    </row>
    <row r="37" spans="1:27">
      <c r="A37" s="107">
        <v>15</v>
      </c>
      <c r="B37" s="108" t="s">
        <v>173</v>
      </c>
      <c r="C37" s="109" t="s">
        <v>181</v>
      </c>
      <c r="D37" s="115" t="s">
        <v>182</v>
      </c>
      <c r="E37" s="111">
        <v>2.19</v>
      </c>
      <c r="F37" s="110" t="s">
        <v>123</v>
      </c>
      <c r="P37" s="110" t="s">
        <v>124</v>
      </c>
      <c r="V37" s="114" t="s">
        <v>64</v>
      </c>
      <c r="W37" s="111">
        <v>10.773</v>
      </c>
      <c r="Z37" s="109" t="s">
        <v>158</v>
      </c>
      <c r="AA37" s="109" t="s">
        <v>183</v>
      </c>
    </row>
    <row r="38" spans="1:27">
      <c r="A38" s="107">
        <v>16</v>
      </c>
      <c r="B38" s="108" t="s">
        <v>173</v>
      </c>
      <c r="C38" s="109" t="s">
        <v>184</v>
      </c>
      <c r="D38" s="115" t="s">
        <v>185</v>
      </c>
      <c r="E38" s="111">
        <v>2.19</v>
      </c>
      <c r="F38" s="110" t="s">
        <v>123</v>
      </c>
      <c r="P38" s="110" t="s">
        <v>124</v>
      </c>
      <c r="V38" s="114" t="s">
        <v>64</v>
      </c>
      <c r="W38" s="111">
        <v>3.903</v>
      </c>
      <c r="Z38" s="109" t="s">
        <v>158</v>
      </c>
      <c r="AA38" s="109" t="s">
        <v>186</v>
      </c>
    </row>
    <row r="39" spans="1:27">
      <c r="D39" s="126" t="s">
        <v>187</v>
      </c>
      <c r="E39" s="127"/>
      <c r="H39" s="127"/>
      <c r="I39" s="127"/>
      <c r="J39" s="127"/>
      <c r="L39" s="128"/>
      <c r="N39" s="129"/>
      <c r="W39" s="111">
        <f>SUM(W34:W38)</f>
        <v>44.21</v>
      </c>
    </row>
    <row r="41" spans="1:27">
      <c r="B41" s="109" t="s">
        <v>188</v>
      </c>
    </row>
    <row r="42" spans="1:27">
      <c r="A42" s="107">
        <v>17</v>
      </c>
      <c r="B42" s="108" t="s">
        <v>173</v>
      </c>
      <c r="C42" s="109" t="s">
        <v>189</v>
      </c>
      <c r="D42" s="115" t="s">
        <v>190</v>
      </c>
      <c r="E42" s="111">
        <v>0.10100000000000001</v>
      </c>
      <c r="F42" s="110" t="s">
        <v>179</v>
      </c>
      <c r="P42" s="110" t="s">
        <v>124</v>
      </c>
      <c r="V42" s="114" t="s">
        <v>64</v>
      </c>
      <c r="W42" s="111">
        <v>4.1120000000000001</v>
      </c>
      <c r="Z42" s="109" t="s">
        <v>158</v>
      </c>
      <c r="AA42" s="109" t="s">
        <v>191</v>
      </c>
    </row>
    <row r="43" spans="1:27" ht="25.5">
      <c r="A43" s="107">
        <v>18</v>
      </c>
      <c r="B43" s="108" t="s">
        <v>173</v>
      </c>
      <c r="C43" s="109" t="s">
        <v>192</v>
      </c>
      <c r="D43" s="115" t="s">
        <v>193</v>
      </c>
      <c r="E43" s="111">
        <v>8.202</v>
      </c>
      <c r="F43" s="110" t="s">
        <v>123</v>
      </c>
      <c r="P43" s="110" t="s">
        <v>124</v>
      </c>
      <c r="V43" s="114" t="s">
        <v>64</v>
      </c>
      <c r="W43" s="111">
        <v>5.5270000000000001</v>
      </c>
      <c r="Z43" s="109" t="s">
        <v>170</v>
      </c>
      <c r="AA43" s="109" t="s">
        <v>124</v>
      </c>
    </row>
    <row r="44" spans="1:27">
      <c r="D44" s="126" t="s">
        <v>194</v>
      </c>
      <c r="E44" s="127"/>
      <c r="H44" s="127"/>
      <c r="I44" s="127"/>
      <c r="J44" s="127"/>
      <c r="L44" s="128"/>
      <c r="N44" s="129"/>
      <c r="W44" s="111">
        <f>SUM(W41:W43)</f>
        <v>9.6389999999999993</v>
      </c>
    </row>
    <row r="46" spans="1:27">
      <c r="B46" s="109" t="s">
        <v>195</v>
      </c>
    </row>
    <row r="47" spans="1:27">
      <c r="A47" s="107">
        <v>19</v>
      </c>
      <c r="B47" s="108" t="s">
        <v>120</v>
      </c>
      <c r="C47" s="109" t="s">
        <v>196</v>
      </c>
      <c r="D47" s="115" t="s">
        <v>197</v>
      </c>
      <c r="E47" s="111">
        <v>10.85</v>
      </c>
      <c r="F47" s="110" t="s">
        <v>164</v>
      </c>
      <c r="P47" s="110" t="s">
        <v>124</v>
      </c>
      <c r="V47" s="114" t="s">
        <v>64</v>
      </c>
      <c r="W47" s="111">
        <v>2.266</v>
      </c>
      <c r="Z47" s="109" t="s">
        <v>165</v>
      </c>
      <c r="AA47" s="109" t="s">
        <v>198</v>
      </c>
    </row>
    <row r="48" spans="1:27">
      <c r="A48" s="107">
        <v>20</v>
      </c>
      <c r="B48" s="108" t="s">
        <v>167</v>
      </c>
      <c r="C48" s="109" t="s">
        <v>199</v>
      </c>
      <c r="D48" s="115" t="s">
        <v>200</v>
      </c>
      <c r="E48" s="111">
        <v>23</v>
      </c>
      <c r="F48" s="110" t="s">
        <v>201</v>
      </c>
      <c r="P48" s="110" t="s">
        <v>124</v>
      </c>
      <c r="V48" s="114" t="s">
        <v>64</v>
      </c>
      <c r="Z48" s="109" t="s">
        <v>202</v>
      </c>
      <c r="AA48" s="109" t="s">
        <v>124</v>
      </c>
    </row>
    <row r="49" spans="1:27" ht="25.5">
      <c r="A49" s="107">
        <v>21</v>
      </c>
      <c r="B49" s="108" t="s">
        <v>120</v>
      </c>
      <c r="C49" s="109" t="s">
        <v>203</v>
      </c>
      <c r="D49" s="115" t="s">
        <v>204</v>
      </c>
      <c r="E49" s="111">
        <v>0.66100000000000003</v>
      </c>
      <c r="F49" s="110" t="s">
        <v>140</v>
      </c>
      <c r="P49" s="110" t="s">
        <v>124</v>
      </c>
      <c r="V49" s="114" t="s">
        <v>64</v>
      </c>
      <c r="W49" s="111">
        <v>0.95299999999999996</v>
      </c>
      <c r="Z49" s="109" t="s">
        <v>165</v>
      </c>
      <c r="AA49" s="109" t="s">
        <v>205</v>
      </c>
    </row>
    <row r="50" spans="1:27" ht="25.5">
      <c r="A50" s="107">
        <v>22</v>
      </c>
      <c r="B50" s="108" t="s">
        <v>137</v>
      </c>
      <c r="C50" s="109" t="s">
        <v>206</v>
      </c>
      <c r="D50" s="115" t="s">
        <v>207</v>
      </c>
      <c r="E50" s="111">
        <v>1.7</v>
      </c>
      <c r="F50" s="110" t="s">
        <v>164</v>
      </c>
      <c r="P50" s="110" t="s">
        <v>124</v>
      </c>
      <c r="V50" s="114" t="s">
        <v>64</v>
      </c>
      <c r="W50" s="111">
        <v>0.75</v>
      </c>
      <c r="Z50" s="109" t="s">
        <v>165</v>
      </c>
      <c r="AA50" s="109" t="s">
        <v>208</v>
      </c>
    </row>
    <row r="51" spans="1:27" ht="25.5">
      <c r="A51" s="107">
        <v>23</v>
      </c>
      <c r="B51" s="108" t="s">
        <v>120</v>
      </c>
      <c r="C51" s="109" t="s">
        <v>209</v>
      </c>
      <c r="D51" s="115" t="s">
        <v>210</v>
      </c>
      <c r="E51" s="111">
        <v>3.07</v>
      </c>
      <c r="F51" s="110" t="s">
        <v>123</v>
      </c>
      <c r="P51" s="110" t="s">
        <v>124</v>
      </c>
      <c r="V51" s="114" t="s">
        <v>64</v>
      </c>
      <c r="W51" s="111">
        <v>1.2E-2</v>
      </c>
      <c r="Z51" s="109" t="s">
        <v>165</v>
      </c>
      <c r="AA51" s="109" t="s">
        <v>211</v>
      </c>
    </row>
    <row r="52" spans="1:27" ht="25.5">
      <c r="A52" s="107">
        <v>24</v>
      </c>
      <c r="B52" s="108" t="s">
        <v>212</v>
      </c>
      <c r="C52" s="109" t="s">
        <v>213</v>
      </c>
      <c r="D52" s="115" t="s">
        <v>214</v>
      </c>
      <c r="E52" s="111">
        <v>6.8</v>
      </c>
      <c r="F52" s="110" t="s">
        <v>164</v>
      </c>
      <c r="P52" s="110" t="s">
        <v>124</v>
      </c>
      <c r="V52" s="114" t="s">
        <v>64</v>
      </c>
      <c r="W52" s="111">
        <v>30.007999999999999</v>
      </c>
      <c r="Z52" s="109" t="s">
        <v>125</v>
      </c>
      <c r="AA52" s="109" t="s">
        <v>215</v>
      </c>
    </row>
    <row r="53" spans="1:27">
      <c r="A53" s="107">
        <v>25</v>
      </c>
      <c r="B53" s="108" t="s">
        <v>216</v>
      </c>
      <c r="C53" s="109" t="s">
        <v>217</v>
      </c>
      <c r="D53" s="115" t="s">
        <v>218</v>
      </c>
      <c r="E53" s="111">
        <v>3.8490000000000002</v>
      </c>
      <c r="F53" s="110" t="s">
        <v>179</v>
      </c>
      <c r="P53" s="110" t="s">
        <v>124</v>
      </c>
      <c r="V53" s="114" t="s">
        <v>64</v>
      </c>
      <c r="W53" s="111">
        <v>3.3010000000000002</v>
      </c>
      <c r="Z53" s="109" t="s">
        <v>125</v>
      </c>
      <c r="AA53" s="109" t="s">
        <v>124</v>
      </c>
    </row>
    <row r="54" spans="1:27" ht="25.5">
      <c r="A54" s="107">
        <v>26</v>
      </c>
      <c r="B54" s="108" t="s">
        <v>212</v>
      </c>
      <c r="C54" s="109" t="s">
        <v>219</v>
      </c>
      <c r="D54" s="115" t="s">
        <v>220</v>
      </c>
      <c r="E54" s="111">
        <v>34.640999999999998</v>
      </c>
      <c r="F54" s="110" t="s">
        <v>179</v>
      </c>
      <c r="P54" s="110" t="s">
        <v>124</v>
      </c>
      <c r="V54" s="114" t="s">
        <v>64</v>
      </c>
      <c r="Z54" s="109" t="s">
        <v>125</v>
      </c>
      <c r="AA54" s="109" t="s">
        <v>221</v>
      </c>
    </row>
    <row r="55" spans="1:27">
      <c r="A55" s="107">
        <v>27</v>
      </c>
      <c r="B55" s="108" t="s">
        <v>137</v>
      </c>
      <c r="C55" s="109" t="s">
        <v>222</v>
      </c>
      <c r="D55" s="115" t="s">
        <v>223</v>
      </c>
      <c r="E55" s="111">
        <v>3.8490000000000002</v>
      </c>
      <c r="F55" s="110" t="s">
        <v>179</v>
      </c>
      <c r="P55" s="110" t="s">
        <v>124</v>
      </c>
      <c r="V55" s="114" t="s">
        <v>64</v>
      </c>
      <c r="W55" s="111">
        <v>0.35399999999999998</v>
      </c>
      <c r="Z55" s="109" t="s">
        <v>125</v>
      </c>
      <c r="AA55" s="109" t="s">
        <v>224</v>
      </c>
    </row>
    <row r="56" spans="1:27">
      <c r="A56" s="107">
        <v>28</v>
      </c>
      <c r="B56" s="108" t="s">
        <v>137</v>
      </c>
      <c r="C56" s="109" t="s">
        <v>225</v>
      </c>
      <c r="D56" s="115" t="s">
        <v>226</v>
      </c>
      <c r="E56" s="111">
        <v>3.8490000000000002</v>
      </c>
      <c r="F56" s="110" t="s">
        <v>179</v>
      </c>
    </row>
    <row r="57" spans="1:27">
      <c r="A57" s="107">
        <v>29</v>
      </c>
      <c r="B57" s="108" t="s">
        <v>137</v>
      </c>
      <c r="C57" s="109" t="s">
        <v>227</v>
      </c>
      <c r="D57" s="115" t="s">
        <v>228</v>
      </c>
      <c r="E57" s="111">
        <v>1</v>
      </c>
      <c r="F57" s="110" t="s">
        <v>201</v>
      </c>
    </row>
    <row r="58" spans="1:27">
      <c r="A58" s="107">
        <v>30</v>
      </c>
      <c r="B58" s="108" t="s">
        <v>120</v>
      </c>
      <c r="C58" s="109" t="s">
        <v>229</v>
      </c>
      <c r="D58" s="115" t="s">
        <v>230</v>
      </c>
      <c r="E58" s="111">
        <v>19.39</v>
      </c>
      <c r="F58" s="110" t="s">
        <v>179</v>
      </c>
      <c r="P58" s="110" t="s">
        <v>124</v>
      </c>
      <c r="V58" s="114" t="s">
        <v>64</v>
      </c>
      <c r="W58" s="111">
        <v>0.21299999999999999</v>
      </c>
      <c r="Z58" s="109" t="s">
        <v>165</v>
      </c>
      <c r="AA58" s="109" t="s">
        <v>231</v>
      </c>
    </row>
    <row r="59" spans="1:27">
      <c r="D59" s="126" t="s">
        <v>232</v>
      </c>
      <c r="E59" s="127"/>
      <c r="H59" s="127"/>
      <c r="I59" s="127"/>
      <c r="J59" s="127"/>
      <c r="L59" s="128"/>
      <c r="N59" s="129"/>
      <c r="W59" s="111">
        <f>SUM(W46:W58)</f>
        <v>37.856999999999999</v>
      </c>
    </row>
    <row r="61" spans="1:27">
      <c r="D61" s="126" t="s">
        <v>233</v>
      </c>
      <c r="E61" s="127"/>
      <c r="H61" s="127"/>
      <c r="I61" s="127"/>
      <c r="J61" s="127"/>
      <c r="L61" s="128"/>
      <c r="N61" s="129"/>
      <c r="W61" s="111">
        <f>+W23+W27+W32+W39+W44+W59</f>
        <v>118.42699999999999</v>
      </c>
    </row>
    <row r="62" spans="1:27">
      <c r="D62" s="126"/>
      <c r="E62" s="127"/>
      <c r="H62" s="127"/>
      <c r="I62" s="127"/>
      <c r="J62" s="127"/>
      <c r="L62" s="128"/>
      <c r="N62" s="129"/>
    </row>
    <row r="63" spans="1:27">
      <c r="B63" s="125" t="s">
        <v>234</v>
      </c>
    </row>
    <row r="64" spans="1:27">
      <c r="B64" s="109" t="s">
        <v>235</v>
      </c>
    </row>
    <row r="65" spans="1:27" ht="25.5">
      <c r="A65" s="107">
        <v>31</v>
      </c>
      <c r="B65" s="108" t="s">
        <v>236</v>
      </c>
      <c r="C65" s="109" t="s">
        <v>237</v>
      </c>
      <c r="D65" s="115" t="s">
        <v>238</v>
      </c>
      <c r="E65" s="111">
        <v>134.82</v>
      </c>
      <c r="F65" s="110" t="s">
        <v>239</v>
      </c>
      <c r="P65" s="110" t="s">
        <v>124</v>
      </c>
      <c r="V65" s="114" t="s">
        <v>240</v>
      </c>
      <c r="W65" s="111">
        <v>3.3679999999999999</v>
      </c>
      <c r="Z65" s="109" t="s">
        <v>241</v>
      </c>
      <c r="AA65" s="109" t="s">
        <v>242</v>
      </c>
    </row>
    <row r="66" spans="1:27">
      <c r="A66" s="107">
        <v>32</v>
      </c>
      <c r="B66" s="108" t="s">
        <v>167</v>
      </c>
      <c r="C66" s="109" t="s">
        <v>243</v>
      </c>
      <c r="D66" s="115" t="s">
        <v>244</v>
      </c>
      <c r="E66" s="111">
        <v>134.82</v>
      </c>
      <c r="F66" s="110" t="s">
        <v>239</v>
      </c>
      <c r="P66" s="110" t="s">
        <v>124</v>
      </c>
      <c r="V66" s="114" t="s">
        <v>240</v>
      </c>
      <c r="Z66" s="109" t="s">
        <v>245</v>
      </c>
      <c r="AA66" s="109" t="s">
        <v>124</v>
      </c>
    </row>
    <row r="67" spans="1:27">
      <c r="D67" s="126" t="s">
        <v>246</v>
      </c>
      <c r="E67" s="127"/>
      <c r="H67" s="127"/>
      <c r="I67" s="127"/>
      <c r="J67" s="127"/>
      <c r="L67" s="128"/>
      <c r="N67" s="129"/>
      <c r="W67" s="111">
        <f>SUM(W63:W66)</f>
        <v>3.3679999999999999</v>
      </c>
    </row>
    <row r="69" spans="1:27">
      <c r="B69" s="109" t="s">
        <v>247</v>
      </c>
    </row>
    <row r="70" spans="1:27">
      <c r="A70" s="107">
        <v>33</v>
      </c>
      <c r="B70" s="108" t="s">
        <v>248</v>
      </c>
      <c r="C70" s="109" t="s">
        <v>249</v>
      </c>
      <c r="D70" s="115" t="s">
        <v>250</v>
      </c>
      <c r="E70" s="111">
        <v>8.0640000000000001</v>
      </c>
      <c r="F70" s="110" t="s">
        <v>123</v>
      </c>
      <c r="P70" s="110" t="s">
        <v>124</v>
      </c>
      <c r="V70" s="114" t="s">
        <v>240</v>
      </c>
      <c r="W70" s="111">
        <v>3.12</v>
      </c>
      <c r="Z70" s="109" t="s">
        <v>251</v>
      </c>
      <c r="AA70" s="109" t="s">
        <v>252</v>
      </c>
    </row>
    <row r="71" spans="1:27">
      <c r="A71" s="107">
        <v>34</v>
      </c>
      <c r="B71" s="108" t="s">
        <v>248</v>
      </c>
      <c r="C71" s="109" t="s">
        <v>253</v>
      </c>
      <c r="D71" s="115" t="s">
        <v>254</v>
      </c>
      <c r="E71" s="111">
        <v>8.0640000000000001</v>
      </c>
      <c r="F71" s="110" t="s">
        <v>123</v>
      </c>
      <c r="P71" s="110" t="s">
        <v>124</v>
      </c>
      <c r="V71" s="114" t="s">
        <v>240</v>
      </c>
      <c r="W71" s="111">
        <v>1.5720000000000001</v>
      </c>
      <c r="Z71" s="109" t="s">
        <v>251</v>
      </c>
      <c r="AA71" s="109" t="s">
        <v>255</v>
      </c>
    </row>
    <row r="72" spans="1:27">
      <c r="D72" s="126" t="s">
        <v>256</v>
      </c>
      <c r="E72" s="127"/>
      <c r="H72" s="127"/>
      <c r="I72" s="127"/>
      <c r="J72" s="127"/>
      <c r="L72" s="128"/>
      <c r="N72" s="129"/>
      <c r="W72" s="111">
        <f>SUM(W69:W71)</f>
        <v>4.6920000000000002</v>
      </c>
    </row>
    <row r="74" spans="1:27">
      <c r="D74" s="126" t="s">
        <v>257</v>
      </c>
      <c r="E74" s="127"/>
      <c r="H74" s="127"/>
      <c r="I74" s="127"/>
      <c r="J74" s="127"/>
      <c r="L74" s="128"/>
      <c r="N74" s="129"/>
      <c r="W74" s="111">
        <f>+W67+W72</f>
        <v>8.06</v>
      </c>
    </row>
    <row r="76" spans="1:27">
      <c r="D76" s="130"/>
      <c r="E76" s="127"/>
      <c r="H76" s="127"/>
      <c r="I76" s="127"/>
      <c r="J76" s="127"/>
      <c r="L76" s="128"/>
      <c r="N76" s="129"/>
      <c r="W76" s="111">
        <f>+W61</f>
        <v>118.42699999999999</v>
      </c>
    </row>
  </sheetData>
  <printOptions horizontalCentered="1"/>
  <pageMargins left="0.39370078740157483" right="0.35433070866141736" top="0.62992125984251968" bottom="0.59055118110236227" header="0.51181102362204722" footer="0.35433070866141736"/>
  <pageSetup paperSize="9" orientation="landscape" r:id="rId1"/>
  <headerFooter alignWithMargins="0">
    <oddFooter>&amp;R&amp;"Arial Narrow,Normálne"&amp;8Strana&amp;"Arial,Normálne"&amp;10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3</vt:i4>
      </vt:variant>
    </vt:vector>
  </HeadingPairs>
  <TitlesOfParts>
    <vt:vector size="5" baseType="lpstr">
      <vt:lpstr>Kryci list</vt:lpstr>
      <vt:lpstr>Prehlad</vt:lpstr>
      <vt:lpstr>Prehlad!Názvy_tlače</vt:lpstr>
      <vt:lpstr>'Kryci list'!Oblasť_tlače</vt:lpstr>
      <vt:lpstr>Prehlad!Oblasť_tlače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Lucia Kalvinova</dc:creator>
  <cp:keywords/>
  <dc:description/>
  <cp:lastModifiedBy>Berco</cp:lastModifiedBy>
  <cp:revision/>
  <dcterms:created xsi:type="dcterms:W3CDTF">1999-04-06T07:39:42Z</dcterms:created>
  <dcterms:modified xsi:type="dcterms:W3CDTF">2019-11-10T19:01:11Z</dcterms:modified>
  <cp:category/>
  <cp:contentStatus/>
</cp:coreProperties>
</file>