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Prehlad!$8:$10</definedName>
    <definedName name="_xlnm.Print_Area" localSheetId="0">'Kryci list'!$A:$M</definedName>
    <definedName name="_xlnm.Print_Area" localSheetId="1">Prehlad!$A:$O</definedName>
  </definedNames>
  <calcPr calcId="145621"/>
</workbook>
</file>

<file path=xl/calcChain.xml><?xml version="1.0" encoding="utf-8"?>
<calcChain xmlns="http://schemas.openxmlformats.org/spreadsheetml/2006/main">
  <c r="L25" i="3" l="1"/>
  <c r="M25" i="3" s="1"/>
  <c r="W30" i="5"/>
  <c r="W21" i="5"/>
  <c r="F8" i="3"/>
  <c r="I8" i="3"/>
  <c r="M8" i="3"/>
  <c r="F9" i="3"/>
  <c r="I9" i="3"/>
  <c r="M9" i="3"/>
  <c r="F13" i="3"/>
  <c r="F14" i="3"/>
  <c r="I15" i="3"/>
  <c r="M21" i="3"/>
  <c r="W34" i="5"/>
  <c r="E12" i="3"/>
  <c r="E11" i="3"/>
  <c r="E15" i="3" s="1"/>
  <c r="D11" i="3"/>
  <c r="D15" i="3" s="1"/>
  <c r="D12" i="3"/>
  <c r="F12" i="3"/>
  <c r="F11" i="3"/>
  <c r="F15" i="3" s="1"/>
  <c r="M23" i="3" s="1"/>
  <c r="L24" i="3" l="1"/>
  <c r="M24" i="3" s="1"/>
  <c r="M26" i="3" s="1"/>
</calcChain>
</file>

<file path=xl/sharedStrings.xml><?xml version="1.0" encoding="utf-8"?>
<sst xmlns="http://schemas.openxmlformats.org/spreadsheetml/2006/main" count="232" uniqueCount="162">
  <si>
    <t>Krycí list výkazu výmer</t>
  </si>
  <si>
    <t>V module</t>
  </si>
  <si>
    <t>Hlavička1</t>
  </si>
  <si>
    <t>Mena</t>
  </si>
  <si>
    <t>Hlavička2</t>
  </si>
  <si>
    <t>Obdobie</t>
  </si>
  <si>
    <t>Miesto:</t>
  </si>
  <si>
    <t>Košice - Západ</t>
  </si>
  <si>
    <t>Rozpočet:</t>
  </si>
  <si>
    <t>Rozpočet</t>
  </si>
  <si>
    <t>Krycí list rozpočtu v</t>
  </si>
  <si>
    <t>EUR</t>
  </si>
  <si>
    <t>JKSO :</t>
  </si>
  <si>
    <t>Spracoval:</t>
  </si>
  <si>
    <t>Čerpanie</t>
  </si>
  <si>
    <t>Krycí list splátky v</t>
  </si>
  <si>
    <t>za obdobie</t>
  </si>
  <si>
    <t>Mesiac 2011</t>
  </si>
  <si>
    <t xml:space="preserve"> </t>
  </si>
  <si>
    <t>Dňa:</t>
  </si>
  <si>
    <t>Zmluva č.:</t>
  </si>
  <si>
    <t>VK</t>
  </si>
  <si>
    <t>Krycí list výrobnej kalkulácie v</t>
  </si>
  <si>
    <t xml:space="preserve"> Odberateľ:</t>
  </si>
  <si>
    <t>Mestská časť Košice - Západ, Trieda SNP 39, 040 11 Košice</t>
  </si>
  <si>
    <t/>
  </si>
  <si>
    <t>IČO:</t>
  </si>
  <si>
    <t>DIČ:</t>
  </si>
  <si>
    <t>VF</t>
  </si>
  <si>
    <t xml:space="preserve"> Dodávateľ:</t>
  </si>
  <si>
    <t>Ing. Lucia Kalvinová, Pri hati 1, 040 13 Košice</t>
  </si>
  <si>
    <t xml:space="preserve"> Projektant: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</si>
  <si>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</si>
  <si>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</si>
  <si>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</si>
  <si>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</si>
  <si>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</si>
  <si>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</si>
  <si>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</si>
  <si>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</si>
  <si>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</si>
  <si>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</si>
  <si>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</si>
  <si>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</si>
  <si>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</si>
  <si>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</si>
  <si>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</si>
  <si>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</si>
  <si>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</si>
  <si>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</si>
  <si>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</si>
  <si>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</si>
  <si>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</si>
  <si>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</si>
  <si>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</si>
  <si>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</si>
  <si>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</si>
  <si>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</si>
  <si>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</si>
  <si>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</si>
  <si>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</si>
  <si>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</si>
  <si>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</si>
  <si>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</si>
  <si>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</si>
  <si>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</si>
  <si>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</si>
  <si>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</si>
  <si>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</si>
  <si>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</si>
  <si>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</si>
  <si>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</si>
  <si>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</si>
  <si>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</si>
  <si>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Odberateľ: Mestská časť Košice - Západ, Trieda SNP 39, 040 11 Košice</t>
  </si>
  <si>
    <t xml:space="preserve">Spracoval:                                         </t>
  </si>
  <si>
    <t>Projektant: Ing. Lucia Kalvinová, Pri hati 1, 040 13 Košice</t>
  </si>
  <si>
    <t xml:space="preserve">JKSO : </t>
  </si>
  <si>
    <t>Prehľad rozpočtových nákladov v</t>
  </si>
  <si>
    <t xml:space="preserve">Dodávateľ: </t>
  </si>
  <si>
    <t>Súpis vykonaných prác a dodávok v</t>
  </si>
  <si>
    <t>Prehľad kalkulovaných nákladov v</t>
  </si>
  <si>
    <t>Stavba : Oprava schodísk Mestská časť Košice - Západ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</si>
  <si>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</si>
  <si>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</si>
  <si>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</si>
  <si>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</si>
  <si>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</si>
  <si>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</si>
  <si>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</si>
  <si>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</si>
  <si>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</si>
  <si>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</si>
  <si>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</si>
  <si>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</si>
  <si>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</si>
  <si>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</si>
  <si>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</si>
  <si>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</si>
  <si>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</si>
  <si>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</si>
  <si>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</si>
  <si>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</si>
  <si>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</si>
  <si>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</si>
  <si>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</si>
  <si>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</si>
  <si>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</si>
  <si>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</si>
  <si>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</si>
  <si>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</si>
  <si>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</si>
  <si>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</si>
  <si>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</si>
  <si>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</si>
  <si>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</si>
  <si>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</si>
  <si>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</si>
  <si>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</si>
  <si>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</si>
  <si>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PRÁCE A DODÁVKY HSV</t>
  </si>
  <si>
    <t>6 - ÚPRAVY POVRCHOV, PODLAHY, VÝPLNE</t>
  </si>
  <si>
    <t>015</t>
  </si>
  <si>
    <t>62290-3111</t>
  </si>
  <si>
    <t>Očistenie muriva alebo betónu ručne</t>
  </si>
  <si>
    <t xml:space="preserve">m2      </t>
  </si>
  <si>
    <t>011</t>
  </si>
  <si>
    <t xml:space="preserve">63243-3331 </t>
  </si>
  <si>
    <t xml:space="preserve">Poter betónový hr. do 30 mm tr. C 25/30                                                                 </t>
  </si>
  <si>
    <t xml:space="preserve">                    </t>
  </si>
  <si>
    <t xml:space="preserve">  .  .  </t>
  </si>
  <si>
    <t xml:space="preserve">6 - ÚPRAVY POVRCHOV, PODLAHY, VÝPLNE  spolu: </t>
  </si>
  <si>
    <t>9 - OSTATNÉ KONŠTRUKCIE A PRÁCE</t>
  </si>
  <si>
    <t>221</t>
  </si>
  <si>
    <t xml:space="preserve">93890-9311   </t>
  </si>
  <si>
    <t xml:space="preserve">Odstránenie nánosu z povrchu krytu alebo podkl. betónového alebo živičného                                              </t>
  </si>
  <si>
    <t>45.23.12</t>
  </si>
  <si>
    <t xml:space="preserve">2225159200803       </t>
  </si>
  <si>
    <t xml:space="preserve">99822-4111   </t>
  </si>
  <si>
    <t xml:space="preserve">Presun hmôt pre pozemné komunikácie, kryt betónový                                                                     </t>
  </si>
  <si>
    <t xml:space="preserve">t       </t>
  </si>
  <si>
    <t xml:space="preserve">2299220400121       </t>
  </si>
  <si>
    <t xml:space="preserve">9 - OSTATNÉ KONŠTRUKCIE A PRÁCE  spolu: </t>
  </si>
  <si>
    <t xml:space="preserve">PRÁCE A DODÁVKY HSV  spolu: </t>
  </si>
  <si>
    <t>PRÁCE A DODÁVKY PSV</t>
  </si>
  <si>
    <t>783 - Nátery</t>
  </si>
  <si>
    <t>783</t>
  </si>
  <si>
    <t xml:space="preserve">78322-2100   </t>
  </si>
  <si>
    <t xml:space="preserve">Nátery kov. stav. doplnk. konštr. syntet. dvojnásobné                                                                   </t>
  </si>
  <si>
    <t>I</t>
  </si>
  <si>
    <t>45.44.21</t>
  </si>
  <si>
    <t xml:space="preserve">8401020203001       </t>
  </si>
  <si>
    <t xml:space="preserve">78322-6100   </t>
  </si>
  <si>
    <t xml:space="preserve">Nátery kov. stav. doplnk. konštr. syntet. základné                                                                      </t>
  </si>
  <si>
    <t xml:space="preserve">8401020201001       </t>
  </si>
  <si>
    <t>78340-1811</t>
  </si>
  <si>
    <t>Odstránenie náterov z kov. potrubia do DN 50mm</t>
  </si>
  <si>
    <t>m</t>
  </si>
  <si>
    <t xml:space="preserve">783 - Nátery  spolu: </t>
  </si>
  <si>
    <t xml:space="preserve">PRÁCE A DODÁVKY PSV  spolu: </t>
  </si>
  <si>
    <t xml:space="preserve">Dátum: </t>
  </si>
  <si>
    <t>Objekt: Ulica Slobody 21 - schodisko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</si>
</sst>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\ &quot;Sk&quot;"/>
    <numFmt numFmtId="169" formatCode="#,##0\ _S_k"/>
    <numFmt numFmtId="170" formatCode="#,##0&quot; Sk&quot;;[Red]&quot;-&quot;#,##0&quot; Sk&quot;"/>
  </numFmts>
  <fonts count="13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70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</cellStyleXfs>
  <cellXfs count="133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28" applyFont="1" applyAlignment="1">
      <alignment horizontal="left" vertical="center"/>
    </xf>
    <xf numFmtId="0" fontId="1" fillId="0" borderId="14" xfId="28" applyFont="1" applyBorder="1" applyAlignment="1">
      <alignment horizontal="left" vertical="center"/>
    </xf>
    <xf numFmtId="0" fontId="1" fillId="0" borderId="15" xfId="28" applyFont="1" applyBorder="1" applyAlignment="1">
      <alignment horizontal="left" vertical="center"/>
    </xf>
    <xf numFmtId="0" fontId="1" fillId="0" borderId="15" xfId="28" applyFont="1" applyBorder="1" applyAlignment="1">
      <alignment horizontal="righ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8" xfId="28" applyFont="1" applyBorder="1" applyAlignment="1">
      <alignment horizontal="righ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1" xfId="28" applyFont="1" applyBorder="1" applyAlignment="1">
      <alignment horizontal="righ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Continuous" vertical="center"/>
    </xf>
    <xf numFmtId="0" fontId="1" fillId="0" borderId="27" xfId="28" applyFont="1" applyBorder="1" applyAlignment="1">
      <alignment horizontal="centerContinuous" vertical="center"/>
    </xf>
    <xf numFmtId="0" fontId="1" fillId="0" borderId="28" xfId="28" applyFont="1" applyBorder="1" applyAlignment="1">
      <alignment horizontal="centerContinuous" vertical="center"/>
    </xf>
    <xf numFmtId="0" fontId="1" fillId="0" borderId="29" xfId="28" applyFont="1" applyBorder="1" applyAlignment="1">
      <alignment horizontal="center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10" fontId="1" fillId="0" borderId="32" xfId="28" applyNumberFormat="1" applyFont="1" applyBorder="1" applyAlignment="1">
      <alignment horizontal="right" vertical="center"/>
    </xf>
    <xf numFmtId="0" fontId="1" fillId="0" borderId="33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10" fontId="1" fillId="0" borderId="35" xfId="28" applyNumberFormat="1" applyFont="1" applyBorder="1" applyAlignment="1">
      <alignment horizontal="right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left" vertical="center"/>
    </xf>
    <xf numFmtId="0" fontId="1" fillId="0" borderId="38" xfId="28" applyFont="1" applyBorder="1" applyAlignment="1">
      <alignment horizontal="center" vertical="center"/>
    </xf>
    <xf numFmtId="0" fontId="1" fillId="0" borderId="37" xfId="28" applyFont="1" applyBorder="1" applyAlignment="1">
      <alignment horizontal="right" vertical="center"/>
    </xf>
    <xf numFmtId="0" fontId="1" fillId="0" borderId="39" xfId="28" applyFont="1" applyBorder="1" applyAlignment="1">
      <alignment horizontal="left" vertical="center"/>
    </xf>
    <xf numFmtId="0" fontId="1" fillId="0" borderId="38" xfId="28" applyFont="1" applyBorder="1" applyAlignment="1">
      <alignment horizontal="right" vertical="center"/>
    </xf>
    <xf numFmtId="0" fontId="1" fillId="0" borderId="40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" vertical="center"/>
    </xf>
    <xf numFmtId="0" fontId="1" fillId="0" borderId="42" xfId="28" applyFont="1" applyBorder="1" applyAlignment="1">
      <alignment horizontal="centerContinuous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left" vertical="center"/>
    </xf>
    <xf numFmtId="0" fontId="1" fillId="0" borderId="45" xfId="28" applyFont="1" applyBorder="1" applyAlignment="1">
      <alignment horizontal="left" vertical="center"/>
    </xf>
    <xf numFmtId="0" fontId="1" fillId="0" borderId="0" xfId="28" applyFont="1" applyBorder="1" applyAlignment="1">
      <alignment horizontal="left" vertical="center"/>
    </xf>
    <xf numFmtId="0" fontId="1" fillId="0" borderId="46" xfId="28" applyFont="1" applyBorder="1" applyAlignment="1">
      <alignment horizontal="left" vertical="center"/>
    </xf>
    <xf numFmtId="0" fontId="1" fillId="0" borderId="35" xfId="28" applyFont="1" applyBorder="1" applyAlignment="1">
      <alignment horizontal="left" vertical="center"/>
    </xf>
    <xf numFmtId="0" fontId="1" fillId="0" borderId="43" xfId="28" applyFont="1" applyBorder="1" applyAlignment="1">
      <alignment horizontal="right" vertical="center"/>
    </xf>
    <xf numFmtId="0" fontId="1" fillId="0" borderId="0" xfId="28" applyFont="1" applyBorder="1" applyAlignment="1">
      <alignment horizontal="right" vertical="center"/>
    </xf>
    <xf numFmtId="0" fontId="1" fillId="0" borderId="47" xfId="28" applyFont="1" applyBorder="1" applyAlignment="1">
      <alignment horizontal="left" vertical="center"/>
    </xf>
    <xf numFmtId="0" fontId="1" fillId="0" borderId="32" xfId="28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9" xfId="28" applyFont="1" applyBorder="1" applyAlignment="1">
      <alignment horizontal="left" vertical="center"/>
    </xf>
    <xf numFmtId="0" fontId="1" fillId="0" borderId="50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3" fillId="0" borderId="51" xfId="28" applyFont="1" applyBorder="1" applyAlignment="1">
      <alignment horizontal="center" vertical="center"/>
    </xf>
    <xf numFmtId="167" fontId="1" fillId="0" borderId="27" xfId="28" applyNumberFormat="1" applyFont="1" applyBorder="1" applyAlignment="1">
      <alignment horizontal="centerContinuous" vertical="center"/>
    </xf>
    <xf numFmtId="0" fontId="3" fillId="0" borderId="52" xfId="28" applyFont="1" applyBorder="1" applyAlignment="1">
      <alignment horizontal="center" vertical="center"/>
    </xf>
    <xf numFmtId="0" fontId="1" fillId="0" borderId="53" xfId="28" applyFont="1" applyBorder="1" applyAlignment="1">
      <alignment horizontal="left" vertical="center"/>
    </xf>
    <xf numFmtId="167" fontId="1" fillId="0" borderId="54" xfId="28" applyNumberFormat="1" applyFont="1" applyBorder="1" applyAlignment="1">
      <alignment horizontal="right" vertical="center"/>
    </xf>
    <xf numFmtId="49" fontId="1" fillId="0" borderId="15" xfId="28" applyNumberFormat="1" applyFont="1" applyBorder="1" applyAlignment="1">
      <alignment horizontal="right" vertical="center"/>
    </xf>
    <xf numFmtId="49" fontId="1" fillId="0" borderId="18" xfId="28" applyNumberFormat="1" applyFont="1" applyBorder="1" applyAlignment="1">
      <alignment horizontal="right" vertical="center"/>
    </xf>
    <xf numFmtId="49" fontId="1" fillId="0" borderId="21" xfId="28" applyNumberFormat="1" applyFont="1" applyBorder="1" applyAlignment="1">
      <alignment horizontal="right" vertical="center"/>
    </xf>
    <xf numFmtId="0" fontId="1" fillId="0" borderId="14" xfId="28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49" xfId="28" applyFont="1" applyBorder="1" applyAlignment="1">
      <alignment vertical="center"/>
    </xf>
    <xf numFmtId="0" fontId="1" fillId="0" borderId="49" xfId="28" applyFont="1" applyBorder="1" applyAlignment="1">
      <alignment horizontal="right" vertical="center"/>
    </xf>
    <xf numFmtId="0" fontId="1" fillId="0" borderId="15" xfId="28" applyFont="1" applyBorder="1" applyAlignment="1">
      <alignment vertical="center"/>
    </xf>
    <xf numFmtId="169" fontId="1" fillId="0" borderId="15" xfId="28" applyNumberFormat="1" applyFont="1" applyBorder="1" applyAlignment="1">
      <alignment horizontal="left" vertical="center"/>
    </xf>
    <xf numFmtId="169" fontId="1" fillId="0" borderId="49" xfId="28" applyNumberFormat="1" applyFont="1" applyBorder="1" applyAlignment="1">
      <alignment horizontal="left" vertical="center"/>
    </xf>
    <xf numFmtId="168" fontId="1" fillId="0" borderId="15" xfId="28" applyNumberFormat="1" applyFont="1" applyBorder="1" applyAlignment="1">
      <alignment horizontal="right" vertical="center"/>
    </xf>
    <xf numFmtId="168" fontId="1" fillId="0" borderId="49" xfId="28" applyNumberFormat="1" applyFont="1" applyBorder="1" applyAlignment="1">
      <alignment horizontal="right" vertic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3" fillId="0" borderId="0" xfId="28" applyFont="1"/>
    <xf numFmtId="49" fontId="3" fillId="0" borderId="0" xfId="28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55" xfId="28" applyNumberFormat="1" applyFont="1" applyBorder="1" applyAlignment="1">
      <alignment horizontal="right" vertical="center"/>
    </xf>
    <xf numFmtId="3" fontId="1" fillId="0" borderId="56" xfId="28" applyNumberFormat="1" applyFont="1" applyBorder="1" applyAlignment="1">
      <alignment horizontal="right" vertical="center"/>
    </xf>
    <xf numFmtId="3" fontId="1" fillId="0" borderId="16" xfId="28" applyNumberFormat="1" applyFont="1" applyBorder="1" applyAlignment="1">
      <alignment vertical="center"/>
    </xf>
    <xf numFmtId="3" fontId="1" fillId="0" borderId="50" xfId="28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/>
    </xf>
    <xf numFmtId="49" fontId="1" fillId="0" borderId="0" xfId="28" applyNumberFormat="1" applyFont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" fontId="1" fillId="0" borderId="30" xfId="28" applyNumberFormat="1" applyFont="1" applyBorder="1" applyAlignment="1">
      <alignment horizontal="right" vertical="center"/>
    </xf>
    <xf numFmtId="4" fontId="1" fillId="0" borderId="57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8" xfId="28" applyNumberFormat="1" applyFont="1" applyBorder="1" applyAlignment="1">
      <alignment horizontal="right" vertical="center"/>
    </xf>
    <xf numFmtId="4" fontId="1" fillId="0" borderId="59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3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5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9" fontId="3" fillId="0" borderId="0" xfId="0" applyNumberFormat="1" applyFont="1" applyProtection="1"/>
    <xf numFmtId="49" fontId="1" fillId="0" borderId="21" xfId="28" applyNumberFormat="1" applyFont="1" applyBorder="1" applyAlignment="1">
      <alignment horizontal="left" vertic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a" xfId="0" builtinId="0"/>
    <cellStyle name="normálne_fakturuj99" xfId="27"/>
    <cellStyle name="normálne_KLs" xfId="2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showGridLines="0" showZeros="0" tabSelected="1" workbookViewId="0">
      <selection activeCell="G6" sqref="G6"/>
    </sheetView>
  </sheetViews>
  <sheetFormatPr defaultRowHeight="12.75"/>
  <cols>
    <col min="1" max="1" width="0.7109375" style="72" customWidth="1"/>
    <col min="2" max="2" width="3.7109375" style="72" customWidth="1"/>
    <col min="3" max="3" width="6.85546875" style="72" customWidth="1"/>
    <col min="4" max="6" width="14" style="72" customWidth="1"/>
    <col min="7" max="7" width="3.85546875" style="72" customWidth="1"/>
    <col min="8" max="8" width="22.7109375" style="72" customWidth="1"/>
    <col min="9" max="9" width="14" style="72" customWidth="1"/>
    <col min="10" max="10" width="4.28515625" style="72" customWidth="1"/>
    <col min="11" max="11" width="19.7109375" style="72" customWidth="1"/>
    <col min="12" max="12" width="9.7109375" style="72" customWidth="1"/>
    <col min="13" max="13" width="14" style="72" customWidth="1"/>
    <col min="14" max="14" width="0.7109375" style="72" customWidth="1"/>
    <col min="15" max="15" width="1.42578125" style="72" customWidth="1"/>
    <col min="16" max="23" width="9.140625" style="72"/>
    <col min="24" max="25" width="5.7109375" style="72" customWidth="1"/>
    <col min="26" max="26" width="6.5703125" style="72" customWidth="1"/>
    <col min="27" max="27" width="21.42578125" style="72" customWidth="1"/>
    <col min="28" max="28" width="4.28515625" style="72" customWidth="1"/>
    <col min="29" max="29" width="8.28515625" style="72" customWidth="1"/>
    <col min="30" max="30" width="8.7109375" style="72" customWidth="1"/>
    <col min="31" max="16384" width="9.140625" style="72"/>
  </cols>
  <sheetData>
    <row r="1" spans="2:30" ht="28.5" customHeight="1" thickBot="1">
      <c r="B1" s="73"/>
      <c r="C1" s="73"/>
      <c r="D1" s="73"/>
      <c r="E1" s="73"/>
      <c r="F1" s="73"/>
      <c r="G1" s="73"/>
      <c r="H1" s="21" t="s">
        <v>0</v>
      </c>
      <c r="I1" s="73"/>
      <c r="J1" s="73"/>
      <c r="K1" s="73"/>
      <c r="L1" s="73"/>
      <c r="M1" s="73"/>
      <c r="Z1" s="72" t="s">
        <v>1</v>
      </c>
      <c r="AA1" s="72" t="s">
        <v>2</v>
      </c>
      <c r="AB1" s="72" t="s">
        <v>3</v>
      </c>
      <c r="AC1" s="72" t="s">
        <v>4</v>
      </c>
      <c r="AD1" s="72" t="s">
        <v>5</v>
      </c>
    </row>
    <row r="2" spans="2:30" ht="18" customHeight="1" thickTop="1">
      <c r="B2" s="22" t="s">
        <v>82</v>
      </c>
      <c r="C2" s="23"/>
      <c r="D2" s="23"/>
      <c r="E2" s="23"/>
      <c r="F2" s="23"/>
      <c r="G2" s="24" t="s">
        <v>6</v>
      </c>
      <c r="H2" s="23" t="s">
        <v>7</v>
      </c>
      <c r="I2" s="23"/>
      <c r="J2" s="24" t="s">
        <v>8</v>
      </c>
      <c r="K2" s="23"/>
      <c r="L2" s="23"/>
      <c r="M2" s="25"/>
      <c r="Z2" s="72" t="s">
        <v>9</v>
      </c>
      <c r="AA2" s="97" t="s">
        <v>10</v>
      </c>
      <c r="AB2" s="97" t="s">
        <v>11</v>
      </c>
      <c r="AC2" s="97"/>
      <c r="AD2" s="98"/>
    </row>
    <row r="3" spans="2:30" ht="18" customHeight="1">
      <c r="B3" s="26" t="s">
        <v>161</v>
      </c>
      <c r="C3" s="27"/>
      <c r="D3" s="27"/>
      <c r="E3" s="27"/>
      <c r="F3" s="27"/>
      <c r="G3" s="28" t="s">
        <v>12</v>
      </c>
      <c r="H3" s="27"/>
      <c r="I3" s="27"/>
      <c r="J3" s="28" t="s">
        <v>13</v>
      </c>
      <c r="K3" s="27"/>
      <c r="L3" s="27"/>
      <c r="M3" s="29"/>
      <c r="Z3" s="72" t="s">
        <v>14</v>
      </c>
      <c r="AA3" s="97" t="s">
        <v>15</v>
      </c>
      <c r="AB3" s="97" t="s">
        <v>11</v>
      </c>
      <c r="AC3" s="97" t="s">
        <v>16</v>
      </c>
      <c r="AD3" s="98" t="s">
        <v>17</v>
      </c>
    </row>
    <row r="4" spans="2:30" ht="18" customHeight="1" thickBot="1">
      <c r="B4" s="30" t="s">
        <v>18</v>
      </c>
      <c r="C4" s="31"/>
      <c r="D4" s="31"/>
      <c r="E4" s="31"/>
      <c r="F4" s="31"/>
      <c r="G4" s="32"/>
      <c r="H4" s="31"/>
      <c r="I4" s="31"/>
      <c r="J4" s="32" t="s">
        <v>19</v>
      </c>
      <c r="K4" s="132"/>
      <c r="L4" s="31" t="s">
        <v>20</v>
      </c>
      <c r="M4" s="33"/>
      <c r="Z4" s="72" t="s">
        <v>21</v>
      </c>
      <c r="AA4" s="97" t="s">
        <v>22</v>
      </c>
      <c r="AB4" s="97" t="s">
        <v>11</v>
      </c>
      <c r="AC4" s="97"/>
      <c r="AD4" s="98"/>
    </row>
    <row r="5" spans="2:30" ht="18" customHeight="1" thickTop="1">
      <c r="B5" s="22" t="s">
        <v>23</v>
      </c>
      <c r="C5" s="23"/>
      <c r="D5" s="23" t="s">
        <v>24</v>
      </c>
      <c r="E5" s="23"/>
      <c r="F5" s="23"/>
      <c r="G5" s="79" t="s">
        <v>25</v>
      </c>
      <c r="H5" s="23"/>
      <c r="I5" s="23"/>
      <c r="J5" s="23" t="s">
        <v>26</v>
      </c>
      <c r="K5" s="23"/>
      <c r="L5" s="23" t="s">
        <v>27</v>
      </c>
      <c r="M5" s="25"/>
      <c r="Z5" s="72" t="s">
        <v>28</v>
      </c>
      <c r="AA5" s="97" t="s">
        <v>15</v>
      </c>
      <c r="AB5" s="97" t="s">
        <v>11</v>
      </c>
      <c r="AC5" s="97" t="s">
        <v>16</v>
      </c>
      <c r="AD5" s="98" t="s">
        <v>17</v>
      </c>
    </row>
    <row r="6" spans="2:30" ht="18" customHeight="1">
      <c r="B6" s="26" t="s">
        <v>29</v>
      </c>
      <c r="C6" s="27"/>
      <c r="D6" s="27"/>
      <c r="E6" s="27"/>
      <c r="F6" s="27"/>
      <c r="G6" s="80" t="s">
        <v>25</v>
      </c>
      <c r="H6" s="27"/>
      <c r="I6" s="27"/>
      <c r="J6" s="27" t="s">
        <v>26</v>
      </c>
      <c r="K6" s="27"/>
      <c r="L6" s="27" t="s">
        <v>27</v>
      </c>
      <c r="M6" s="29"/>
    </row>
    <row r="7" spans="2:30" ht="18" customHeight="1" thickBot="1">
      <c r="B7" s="30" t="s">
        <v>31</v>
      </c>
      <c r="C7" s="31"/>
      <c r="D7" s="31" t="s">
        <v>30</v>
      </c>
      <c r="E7" s="31"/>
      <c r="F7" s="31"/>
      <c r="G7" s="81" t="s">
        <v>25</v>
      </c>
      <c r="H7" s="31"/>
      <c r="I7" s="31"/>
      <c r="J7" s="31" t="s">
        <v>26</v>
      </c>
      <c r="K7" s="31"/>
      <c r="L7" s="31" t="s">
        <v>27</v>
      </c>
      <c r="M7" s="33"/>
    </row>
    <row r="8" spans="2:30" ht="18" customHeight="1" thickTop="1">
      <c r="B8" s="82"/>
      <c r="C8" s="86"/>
      <c r="D8" s="87"/>
      <c r="E8" s="89"/>
      <c r="F8" s="101">
        <f>IF(B8&lt;&gt;0,ROUND($M$26/B8,0),0)</f>
        <v>0</v>
      </c>
      <c r="G8" s="79"/>
      <c r="H8" s="86"/>
      <c r="I8" s="101">
        <f>IF(G8&lt;&gt;0,ROUND($M$26/G8,0),0)</f>
        <v>0</v>
      </c>
      <c r="J8" s="24"/>
      <c r="K8" s="86"/>
      <c r="L8" s="89"/>
      <c r="M8" s="103">
        <f>IF(J8&lt;&gt;0,ROUND($M$26/J8,0),0)</f>
        <v>0</v>
      </c>
    </row>
    <row r="9" spans="2:30" ht="18" customHeight="1" thickBot="1">
      <c r="B9" s="83"/>
      <c r="C9" s="84"/>
      <c r="D9" s="88"/>
      <c r="E9" s="90"/>
      <c r="F9" s="102">
        <f>IF(B9&lt;&gt;0,ROUND($M$26/B9,0),0)</f>
        <v>0</v>
      </c>
      <c r="G9" s="85"/>
      <c r="H9" s="84"/>
      <c r="I9" s="102">
        <f>IF(G9&lt;&gt;0,ROUND($M$26/G9,0),0)</f>
        <v>0</v>
      </c>
      <c r="J9" s="85"/>
      <c r="K9" s="84"/>
      <c r="L9" s="90"/>
      <c r="M9" s="104">
        <f>IF(J9&lt;&gt;0,ROUND($M$26/J9,0),0)</f>
        <v>0</v>
      </c>
    </row>
    <row r="10" spans="2:30" ht="18" customHeight="1" thickTop="1">
      <c r="B10" s="74" t="s">
        <v>32</v>
      </c>
      <c r="C10" s="35" t="s">
        <v>33</v>
      </c>
      <c r="D10" s="36" t="s">
        <v>34</v>
      </c>
      <c r="E10" s="36" t="s">
        <v>35</v>
      </c>
      <c r="F10" s="37" t="s">
        <v>36</v>
      </c>
      <c r="G10" s="74" t="s">
        <v>37</v>
      </c>
      <c r="H10" s="38" t="s">
        <v>38</v>
      </c>
      <c r="I10" s="39"/>
      <c r="J10" s="74" t="s">
        <v>39</v>
      </c>
      <c r="K10" s="38" t="s">
        <v>40</v>
      </c>
      <c r="L10" s="40"/>
      <c r="M10" s="39"/>
    </row>
    <row r="11" spans="2:30" ht="18" customHeight="1">
      <c r="B11" s="41">
        <v>1</v>
      </c>
      <c r="C11" s="42" t="s">
        <v>41</v>
      </c>
      <c r="D11" s="116">
        <f>Prehlad!H23</f>
        <v>0</v>
      </c>
      <c r="E11" s="116">
        <f>Prehlad!I23</f>
        <v>0</v>
      </c>
      <c r="F11" s="117">
        <f>D11+E11</f>
        <v>0</v>
      </c>
      <c r="G11" s="41">
        <v>6</v>
      </c>
      <c r="H11" s="42" t="s">
        <v>42</v>
      </c>
      <c r="I11" s="117">
        <v>0</v>
      </c>
      <c r="J11" s="41">
        <v>11</v>
      </c>
      <c r="K11" s="43" t="s">
        <v>43</v>
      </c>
      <c r="L11" s="44">
        <v>0</v>
      </c>
      <c r="M11" s="117"/>
    </row>
    <row r="12" spans="2:30" ht="18" customHeight="1">
      <c r="B12" s="45">
        <v>2</v>
      </c>
      <c r="C12" s="46" t="s">
        <v>44</v>
      </c>
      <c r="D12" s="118">
        <f>Prehlad!H32</f>
        <v>0</v>
      </c>
      <c r="E12" s="118">
        <f>Prehlad!I32</f>
        <v>0</v>
      </c>
      <c r="F12" s="117">
        <f>D12+E12</f>
        <v>0</v>
      </c>
      <c r="G12" s="45">
        <v>7</v>
      </c>
      <c r="H12" s="46" t="s">
        <v>45</v>
      </c>
      <c r="I12" s="119">
        <v>0</v>
      </c>
      <c r="J12" s="45">
        <v>12</v>
      </c>
      <c r="K12" s="47" t="s">
        <v>46</v>
      </c>
      <c r="L12" s="48">
        <v>0</v>
      </c>
      <c r="M12" s="119">
        <v>0</v>
      </c>
    </row>
    <row r="13" spans="2:30" ht="18" customHeight="1">
      <c r="B13" s="45">
        <v>3</v>
      </c>
      <c r="C13" s="46" t="s">
        <v>47</v>
      </c>
      <c r="D13" s="118"/>
      <c r="E13" s="118"/>
      <c r="F13" s="117">
        <f>D13+E13</f>
        <v>0</v>
      </c>
      <c r="G13" s="45">
        <v>8</v>
      </c>
      <c r="H13" s="46" t="s">
        <v>48</v>
      </c>
      <c r="I13" s="119">
        <v>0</v>
      </c>
      <c r="J13" s="45">
        <v>13</v>
      </c>
      <c r="K13" s="47" t="s">
        <v>49</v>
      </c>
      <c r="L13" s="48">
        <v>0</v>
      </c>
      <c r="M13" s="119">
        <v>0</v>
      </c>
    </row>
    <row r="14" spans="2:30" ht="18" customHeight="1" thickBot="1">
      <c r="B14" s="45">
        <v>4</v>
      </c>
      <c r="C14" s="46" t="s">
        <v>50</v>
      </c>
      <c r="D14" s="118"/>
      <c r="E14" s="118"/>
      <c r="F14" s="120">
        <f>D14+E14</f>
        <v>0</v>
      </c>
      <c r="G14" s="45">
        <v>9</v>
      </c>
      <c r="H14" s="46" t="s">
        <v>18</v>
      </c>
      <c r="I14" s="119">
        <v>0</v>
      </c>
      <c r="J14" s="45">
        <v>14</v>
      </c>
      <c r="K14" s="47" t="s">
        <v>18</v>
      </c>
      <c r="L14" s="48">
        <v>0</v>
      </c>
      <c r="M14" s="119">
        <v>0</v>
      </c>
    </row>
    <row r="15" spans="2:30" ht="18" customHeight="1" thickBot="1">
      <c r="B15" s="49">
        <v>5</v>
      </c>
      <c r="C15" s="50" t="s">
        <v>51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51">
        <v>10</v>
      </c>
      <c r="H15" s="52" t="s">
        <v>52</v>
      </c>
      <c r="I15" s="123">
        <f>SUM(I11:I14)</f>
        <v>0</v>
      </c>
      <c r="J15" s="49">
        <v>15</v>
      </c>
      <c r="K15" s="53"/>
      <c r="L15" s="54" t="s">
        <v>53</v>
      </c>
      <c r="M15" s="123"/>
    </row>
    <row r="16" spans="2:30" ht="18" customHeight="1" thickTop="1">
      <c r="B16" s="55" t="s">
        <v>54</v>
      </c>
      <c r="C16" s="56"/>
      <c r="D16" s="56"/>
      <c r="E16" s="56"/>
      <c r="F16" s="57"/>
      <c r="G16" s="55" t="s">
        <v>55</v>
      </c>
      <c r="H16" s="56"/>
      <c r="I16" s="58"/>
      <c r="J16" s="74" t="s">
        <v>56</v>
      </c>
      <c r="K16" s="38" t="s">
        <v>57</v>
      </c>
      <c r="L16" s="40"/>
      <c r="M16" s="75"/>
    </row>
    <row r="17" spans="2:13" ht="18" customHeight="1">
      <c r="B17" s="59"/>
      <c r="C17" s="60" t="s">
        <v>58</v>
      </c>
      <c r="D17" s="60"/>
      <c r="E17" s="60" t="s">
        <v>59</v>
      </c>
      <c r="F17" s="61"/>
      <c r="G17" s="59"/>
      <c r="H17" s="62"/>
      <c r="I17" s="63"/>
      <c r="J17" s="45">
        <v>16</v>
      </c>
      <c r="K17" s="47" t="s">
        <v>60</v>
      </c>
      <c r="L17" s="64"/>
      <c r="M17" s="119">
        <v>0</v>
      </c>
    </row>
    <row r="18" spans="2:13" ht="18" customHeight="1">
      <c r="B18" s="65"/>
      <c r="C18" s="62" t="s">
        <v>61</v>
      </c>
      <c r="D18" s="62"/>
      <c r="E18" s="62"/>
      <c r="F18" s="66"/>
      <c r="G18" s="65"/>
      <c r="H18" s="62" t="s">
        <v>58</v>
      </c>
      <c r="I18" s="63"/>
      <c r="J18" s="45">
        <v>17</v>
      </c>
      <c r="K18" s="47" t="s">
        <v>62</v>
      </c>
      <c r="L18" s="64"/>
      <c r="M18" s="119">
        <v>0</v>
      </c>
    </row>
    <row r="19" spans="2:13" ht="18" customHeight="1">
      <c r="B19" s="65"/>
      <c r="C19" s="62"/>
      <c r="D19" s="62"/>
      <c r="E19" s="62"/>
      <c r="F19" s="66"/>
      <c r="G19" s="65"/>
      <c r="H19" s="67"/>
      <c r="I19" s="63"/>
      <c r="J19" s="45">
        <v>18</v>
      </c>
      <c r="K19" s="47" t="s">
        <v>63</v>
      </c>
      <c r="L19" s="64"/>
      <c r="M19" s="119">
        <v>0</v>
      </c>
    </row>
    <row r="20" spans="2:13" ht="18" customHeight="1" thickBot="1">
      <c r="B20" s="65"/>
      <c r="C20" s="62"/>
      <c r="D20" s="62"/>
      <c r="E20" s="62"/>
      <c r="F20" s="66"/>
      <c r="G20" s="65"/>
      <c r="H20" s="60" t="s">
        <v>59</v>
      </c>
      <c r="I20" s="63"/>
      <c r="J20" s="45">
        <v>19</v>
      </c>
      <c r="K20" s="47" t="s">
        <v>18</v>
      </c>
      <c r="L20" s="64"/>
      <c r="M20" s="119">
        <v>0</v>
      </c>
    </row>
    <row r="21" spans="2:13" ht="18" customHeight="1" thickBot="1">
      <c r="B21" s="59"/>
      <c r="C21" s="62"/>
      <c r="D21" s="62"/>
      <c r="E21" s="62"/>
      <c r="F21" s="62"/>
      <c r="G21" s="59"/>
      <c r="H21" s="62" t="s">
        <v>61</v>
      </c>
      <c r="I21" s="63"/>
      <c r="J21" s="49">
        <v>20</v>
      </c>
      <c r="K21" s="53"/>
      <c r="L21" s="54" t="s">
        <v>64</v>
      </c>
      <c r="M21" s="123">
        <f>SUM(M17:M20)</f>
        <v>0</v>
      </c>
    </row>
    <row r="22" spans="2:13" ht="18" customHeight="1" thickTop="1">
      <c r="B22" s="55" t="s">
        <v>65</v>
      </c>
      <c r="C22" s="56"/>
      <c r="D22" s="56"/>
      <c r="E22" s="56"/>
      <c r="F22" s="57"/>
      <c r="G22" s="59"/>
      <c r="H22" s="62"/>
      <c r="I22" s="63"/>
      <c r="J22" s="74" t="s">
        <v>66</v>
      </c>
      <c r="K22" s="38" t="s">
        <v>67</v>
      </c>
      <c r="L22" s="40"/>
      <c r="M22" s="75"/>
    </row>
    <row r="23" spans="2:13" ht="18" customHeight="1">
      <c r="B23" s="59"/>
      <c r="C23" s="60" t="s">
        <v>58</v>
      </c>
      <c r="D23" s="60"/>
      <c r="E23" s="60" t="s">
        <v>59</v>
      </c>
      <c r="F23" s="61"/>
      <c r="G23" s="59"/>
      <c r="H23" s="62"/>
      <c r="I23" s="63"/>
      <c r="J23" s="41">
        <v>21</v>
      </c>
      <c r="K23" s="43"/>
      <c r="L23" s="68" t="s">
        <v>68</v>
      </c>
      <c r="M23" s="117">
        <f>ROUND(F15,2)+I15+M15+M21</f>
        <v>0</v>
      </c>
    </row>
    <row r="24" spans="2:13" ht="18" customHeight="1">
      <c r="B24" s="65"/>
      <c r="C24" s="62" t="s">
        <v>61</v>
      </c>
      <c r="D24" s="62"/>
      <c r="E24" s="62"/>
      <c r="F24" s="66"/>
      <c r="G24" s="59"/>
      <c r="H24" s="62"/>
      <c r="I24" s="63"/>
      <c r="J24" s="45">
        <v>22</v>
      </c>
      <c r="K24" s="47" t="s">
        <v>69</v>
      </c>
      <c r="L24" s="124">
        <f>M23-L25</f>
        <v>0</v>
      </c>
      <c r="M24" s="119">
        <f>ROUND((L24*20)/100,2)</f>
        <v>0</v>
      </c>
    </row>
    <row r="25" spans="2:13" ht="18" customHeight="1" thickBot="1">
      <c r="B25" s="65"/>
      <c r="C25" s="62"/>
      <c r="D25" s="62"/>
      <c r="E25" s="62"/>
      <c r="F25" s="66"/>
      <c r="G25" s="59"/>
      <c r="H25" s="62"/>
      <c r="I25" s="63"/>
      <c r="J25" s="45">
        <v>23</v>
      </c>
      <c r="K25" s="47" t="s">
        <v>70</v>
      </c>
      <c r="L25" s="124">
        <f>SUMIF(Prehlad!O11:O9974,0,Prehlad!J11:J9974)</f>
        <v>0</v>
      </c>
      <c r="M25" s="119">
        <f>ROUND((L25*0)/100,1)</f>
        <v>0</v>
      </c>
    </row>
    <row r="26" spans="2:13" ht="18" customHeight="1" thickBot="1">
      <c r="B26" s="65"/>
      <c r="C26" s="62"/>
      <c r="D26" s="62"/>
      <c r="E26" s="62"/>
      <c r="F26" s="66"/>
      <c r="G26" s="59"/>
      <c r="H26" s="62"/>
      <c r="I26" s="63"/>
      <c r="J26" s="49">
        <v>24</v>
      </c>
      <c r="K26" s="53"/>
      <c r="L26" s="54" t="s">
        <v>71</v>
      </c>
      <c r="M26" s="123">
        <f>M23+M24+M25</f>
        <v>0</v>
      </c>
    </row>
    <row r="27" spans="2:13" ht="17.100000000000001" customHeight="1" thickTop="1" thickBot="1">
      <c r="B27" s="69"/>
      <c r="C27" s="70"/>
      <c r="D27" s="70"/>
      <c r="E27" s="70"/>
      <c r="F27" s="70"/>
      <c r="G27" s="69"/>
      <c r="H27" s="70"/>
      <c r="I27" s="71"/>
      <c r="J27" s="76" t="s">
        <v>72</v>
      </c>
      <c r="K27" s="77" t="s">
        <v>73</v>
      </c>
      <c r="L27" s="34"/>
      <c r="M27" s="78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workbookViewId="0">
      <pane ySplit="10" topLeftCell="A11" activePane="bottomLeft" state="frozen"/>
      <selection pane="bottomLeft" activeCell="D19" sqref="D19"/>
    </sheetView>
  </sheetViews>
  <sheetFormatPr defaultRowHeight="12.75"/>
  <cols>
    <col min="1" max="1" width="4.7109375" style="107" customWidth="1"/>
    <col min="2" max="2" width="5.28515625" style="108" customWidth="1"/>
    <col min="3" max="3" width="13" style="109" customWidth="1"/>
    <col min="4" max="4" width="35.7109375" style="115" customWidth="1"/>
    <col min="5" max="5" width="11.28515625" style="111" customWidth="1"/>
    <col min="6" max="6" width="5.85546875" style="110" customWidth="1"/>
    <col min="7" max="7" width="9.7109375" style="112" customWidth="1"/>
    <col min="8" max="9" width="11.28515625" style="112" customWidth="1"/>
    <col min="10" max="10" width="8.28515625" style="112" customWidth="1"/>
    <col min="11" max="11" width="7.42578125" style="113" customWidth="1"/>
    <col min="12" max="12" width="8.28515625" style="113" customWidth="1"/>
    <col min="13" max="13" width="7.140625" style="111" customWidth="1"/>
    <col min="14" max="14" width="7" style="111" customWidth="1"/>
    <col min="15" max="15" width="3.5703125" style="110" customWidth="1"/>
    <col min="16" max="16" width="12.7109375" style="110" customWidth="1"/>
    <col min="17" max="19" width="11.28515625" style="111" customWidth="1"/>
    <col min="20" max="20" width="10.5703125" style="114" customWidth="1"/>
    <col min="21" max="21" width="10.28515625" style="114" customWidth="1"/>
    <col min="22" max="22" width="5.7109375" style="114" customWidth="1"/>
    <col min="23" max="23" width="9.140625" style="111"/>
    <col min="24" max="25" width="9.140625" style="110"/>
    <col min="26" max="26" width="7.5703125" style="109" customWidth="1"/>
    <col min="27" max="27" width="24.85546875" style="109" customWidth="1"/>
    <col min="28" max="28" width="4.28515625" style="110" customWidth="1"/>
    <col min="29" max="29" width="8.28515625" style="110" customWidth="1"/>
    <col min="30" max="30" width="8.7109375" style="110" customWidth="1"/>
    <col min="31" max="34" width="9.140625" style="110"/>
    <col min="35" max="16384" width="9.140625" style="1"/>
  </cols>
  <sheetData>
    <row r="1" spans="1:34">
      <c r="A1" s="20" t="s">
        <v>74</v>
      </c>
      <c r="B1" s="1"/>
      <c r="C1" s="1"/>
      <c r="D1" s="1"/>
      <c r="E1" s="1"/>
      <c r="F1" s="1"/>
      <c r="G1" s="6"/>
      <c r="H1" s="1"/>
      <c r="I1" s="20" t="s">
        <v>75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6" t="s">
        <v>1</v>
      </c>
      <c r="AA1" s="106" t="s">
        <v>2</v>
      </c>
      <c r="AB1" s="72" t="s">
        <v>3</v>
      </c>
      <c r="AC1" s="72" t="s">
        <v>4</v>
      </c>
      <c r="AD1" s="72" t="s">
        <v>5</v>
      </c>
      <c r="AE1" s="1"/>
      <c r="AF1" s="1"/>
      <c r="AG1" s="1"/>
      <c r="AH1" s="1"/>
    </row>
    <row r="2" spans="1:34">
      <c r="A2" s="20" t="s">
        <v>76</v>
      </c>
      <c r="B2" s="1"/>
      <c r="C2" s="1"/>
      <c r="D2" s="1"/>
      <c r="E2" s="1"/>
      <c r="F2" s="1"/>
      <c r="G2" s="6"/>
      <c r="H2" s="8"/>
      <c r="I2" s="20" t="s">
        <v>77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6" t="s">
        <v>9</v>
      </c>
      <c r="AA2" s="98" t="s">
        <v>78</v>
      </c>
      <c r="AB2" s="97" t="s">
        <v>11</v>
      </c>
      <c r="AC2" s="97"/>
      <c r="AD2" s="98"/>
      <c r="AE2" s="1"/>
      <c r="AF2" s="1"/>
      <c r="AG2" s="1"/>
      <c r="AH2" s="1"/>
    </row>
    <row r="3" spans="1:34">
      <c r="A3" s="20" t="s">
        <v>79</v>
      </c>
      <c r="B3" s="1"/>
      <c r="C3" s="1"/>
      <c r="D3" s="1"/>
      <c r="E3" s="1"/>
      <c r="F3" s="1"/>
      <c r="G3" s="6"/>
      <c r="H3" s="1"/>
      <c r="I3" s="131" t="s">
        <v>160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6" t="s">
        <v>14</v>
      </c>
      <c r="AA3" s="98" t="s">
        <v>80</v>
      </c>
      <c r="AB3" s="97" t="s">
        <v>11</v>
      </c>
      <c r="AC3" s="97" t="s">
        <v>16</v>
      </c>
      <c r="AD3" s="98" t="s">
        <v>17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6" t="s">
        <v>21</v>
      </c>
      <c r="AA4" s="98" t="s">
        <v>81</v>
      </c>
      <c r="AB4" s="97" t="s">
        <v>11</v>
      </c>
      <c r="AC4" s="97"/>
      <c r="AD4" s="98"/>
      <c r="AE4" s="1"/>
      <c r="AF4" s="1"/>
      <c r="AG4" s="1"/>
      <c r="AH4" s="1"/>
    </row>
    <row r="5" spans="1:34">
      <c r="A5" s="20" t="s">
        <v>82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6" t="s">
        <v>28</v>
      </c>
      <c r="AA5" s="98" t="s">
        <v>80</v>
      </c>
      <c r="AB5" s="97" t="s">
        <v>11</v>
      </c>
      <c r="AC5" s="97" t="s">
        <v>16</v>
      </c>
      <c r="AD5" s="98" t="s">
        <v>17</v>
      </c>
      <c r="AE5" s="1"/>
      <c r="AF5" s="1"/>
      <c r="AG5" s="1"/>
      <c r="AH5" s="1"/>
    </row>
    <row r="6" spans="1:34">
      <c r="A6" s="20" t="s">
        <v>161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/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0" t="s">
        <v>87</v>
      </c>
      <c r="F9" s="10" t="s">
        <v>88</v>
      </c>
      <c r="G9" s="10" t="s">
        <v>89</v>
      </c>
      <c r="H9" s="10" t="s">
        <v>90</v>
      </c>
      <c r="I9" s="10" t="s">
        <v>91</v>
      </c>
      <c r="J9" s="10" t="s">
        <v>92</v>
      </c>
      <c r="K9" s="11" t="s">
        <v>93</v>
      </c>
      <c r="L9" s="12"/>
      <c r="M9" s="13" t="s">
        <v>94</v>
      </c>
      <c r="N9" s="12"/>
      <c r="O9" s="14" t="s">
        <v>95</v>
      </c>
      <c r="P9" s="93" t="s">
        <v>96</v>
      </c>
      <c r="Q9" s="94" t="s">
        <v>87</v>
      </c>
      <c r="R9" s="94" t="s">
        <v>87</v>
      </c>
      <c r="S9" s="91" t="s">
        <v>87</v>
      </c>
      <c r="T9" s="99" t="s">
        <v>97</v>
      </c>
      <c r="U9" s="99" t="s">
        <v>98</v>
      </c>
      <c r="V9" s="99" t="s">
        <v>99</v>
      </c>
      <c r="W9" s="100" t="s">
        <v>100</v>
      </c>
      <c r="X9" s="100" t="s">
        <v>101</v>
      </c>
      <c r="Y9" s="100" t="s">
        <v>102</v>
      </c>
      <c r="Z9" s="105" t="s">
        <v>103</v>
      </c>
      <c r="AA9" s="105" t="s">
        <v>104</v>
      </c>
      <c r="AB9" s="1"/>
      <c r="AC9" s="1"/>
      <c r="AD9" s="1"/>
      <c r="AE9" s="1"/>
      <c r="AF9" s="1"/>
      <c r="AG9" s="1"/>
      <c r="AH9" s="1"/>
    </row>
    <row r="10" spans="1:34" ht="13.5" thickBot="1">
      <c r="A10" s="15" t="s">
        <v>105</v>
      </c>
      <c r="B10" s="16" t="s">
        <v>106</v>
      </c>
      <c r="C10" s="17"/>
      <c r="D10" s="16" t="s">
        <v>107</v>
      </c>
      <c r="E10" s="16" t="s">
        <v>108</v>
      </c>
      <c r="F10" s="16" t="s">
        <v>109</v>
      </c>
      <c r="G10" s="16" t="s">
        <v>110</v>
      </c>
      <c r="H10" s="16" t="s">
        <v>111</v>
      </c>
      <c r="I10" s="16" t="s">
        <v>35</v>
      </c>
      <c r="J10" s="16"/>
      <c r="K10" s="16" t="s">
        <v>89</v>
      </c>
      <c r="L10" s="16" t="s">
        <v>92</v>
      </c>
      <c r="M10" s="18" t="s">
        <v>89</v>
      </c>
      <c r="N10" s="16" t="s">
        <v>92</v>
      </c>
      <c r="O10" s="19" t="s">
        <v>112</v>
      </c>
      <c r="P10" s="95"/>
      <c r="Q10" s="96" t="s">
        <v>113</v>
      </c>
      <c r="R10" s="96" t="s">
        <v>114</v>
      </c>
      <c r="S10" s="92" t="s">
        <v>115</v>
      </c>
      <c r="T10" s="99" t="s">
        <v>116</v>
      </c>
      <c r="U10" s="99" t="s">
        <v>117</v>
      </c>
      <c r="V10" s="99" t="s">
        <v>118</v>
      </c>
      <c r="W10" s="5"/>
      <c r="X10" s="1"/>
      <c r="Y10" s="1"/>
      <c r="Z10" s="105" t="s">
        <v>119</v>
      </c>
      <c r="AA10" s="105" t="s">
        <v>105</v>
      </c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125" t="s">
        <v>120</v>
      </c>
    </row>
    <row r="13" spans="1:34">
      <c r="B13" s="109" t="s">
        <v>121</v>
      </c>
    </row>
    <row r="14" spans="1:34">
      <c r="A14" s="107">
        <v>2</v>
      </c>
      <c r="B14" s="108" t="s">
        <v>122</v>
      </c>
      <c r="C14" s="109" t="s">
        <v>123</v>
      </c>
      <c r="D14" s="115" t="s">
        <v>124</v>
      </c>
      <c r="E14" s="111">
        <v>9</v>
      </c>
      <c r="F14" s="110" t="s">
        <v>125</v>
      </c>
    </row>
    <row r="15" spans="1:34" ht="12.75" customHeight="1">
      <c r="A15" s="107">
        <v>3</v>
      </c>
      <c r="B15" s="108" t="s">
        <v>126</v>
      </c>
      <c r="C15" s="109" t="s">
        <v>127</v>
      </c>
      <c r="D15" s="115" t="s">
        <v>128</v>
      </c>
      <c r="E15" s="111">
        <v>8.7840000000000007</v>
      </c>
      <c r="F15" s="110" t="s">
        <v>125</v>
      </c>
      <c r="P15" s="110" t="s">
        <v>129</v>
      </c>
      <c r="T15" s="114" t="s">
        <v>18</v>
      </c>
      <c r="U15" s="114" t="s">
        <v>18</v>
      </c>
      <c r="V15" s="114" t="s">
        <v>66</v>
      </c>
      <c r="W15" s="111">
        <v>18.63</v>
      </c>
      <c r="Z15" s="109" t="s">
        <v>130</v>
      </c>
      <c r="AA15" s="109" t="s">
        <v>129</v>
      </c>
    </row>
    <row r="16" spans="1:34">
      <c r="D16" s="126" t="s">
        <v>131</v>
      </c>
      <c r="E16" s="127"/>
      <c r="H16" s="127"/>
      <c r="I16" s="127"/>
      <c r="J16" s="127"/>
      <c r="L16" s="128"/>
      <c r="N16" s="129"/>
      <c r="W16" s="111">
        <v>908.13599999999997</v>
      </c>
    </row>
    <row r="18" spans="1:27">
      <c r="B18" s="109" t="s">
        <v>132</v>
      </c>
    </row>
    <row r="19" spans="1:27" ht="25.5">
      <c r="A19" s="107">
        <v>4</v>
      </c>
      <c r="B19" s="108" t="s">
        <v>133</v>
      </c>
      <c r="C19" s="109" t="s">
        <v>134</v>
      </c>
      <c r="D19" s="115" t="s">
        <v>135</v>
      </c>
      <c r="E19" s="111">
        <v>1.44</v>
      </c>
      <c r="F19" s="110" t="s">
        <v>125</v>
      </c>
      <c r="P19" s="110" t="s">
        <v>129</v>
      </c>
      <c r="V19" s="114" t="s">
        <v>66</v>
      </c>
      <c r="W19" s="111">
        <v>2E-3</v>
      </c>
      <c r="Z19" s="109" t="s">
        <v>136</v>
      </c>
      <c r="AA19" s="109" t="s">
        <v>137</v>
      </c>
    </row>
    <row r="20" spans="1:27">
      <c r="A20" s="107">
        <v>5</v>
      </c>
      <c r="B20" s="108" t="s">
        <v>133</v>
      </c>
      <c r="C20" s="109" t="s">
        <v>138</v>
      </c>
      <c r="D20" s="115" t="s">
        <v>139</v>
      </c>
      <c r="E20" s="111">
        <v>0.60599999999999998</v>
      </c>
      <c r="F20" s="110" t="s">
        <v>140</v>
      </c>
      <c r="P20" s="110" t="s">
        <v>129</v>
      </c>
      <c r="V20" s="114" t="s">
        <v>66</v>
      </c>
      <c r="W20" s="111">
        <v>3.698</v>
      </c>
      <c r="Z20" s="109" t="s">
        <v>136</v>
      </c>
      <c r="AA20" s="109" t="s">
        <v>141</v>
      </c>
    </row>
    <row r="21" spans="1:27">
      <c r="D21" s="126" t="s">
        <v>142</v>
      </c>
      <c r="E21" s="127"/>
      <c r="H21" s="127"/>
      <c r="I21" s="127"/>
      <c r="J21" s="127"/>
      <c r="L21" s="128"/>
      <c r="N21" s="129"/>
      <c r="W21" s="111">
        <f>SUM(W18:W20)</f>
        <v>3.6999999999999997</v>
      </c>
    </row>
    <row r="23" spans="1:27">
      <c r="D23" s="126" t="s">
        <v>143</v>
      </c>
      <c r="E23" s="129"/>
      <c r="H23" s="127"/>
      <c r="I23" s="127"/>
      <c r="J23" s="127"/>
      <c r="L23" s="128"/>
      <c r="N23" s="129"/>
    </row>
    <row r="25" spans="1:27">
      <c r="B25" s="125" t="s">
        <v>144</v>
      </c>
    </row>
    <row r="26" spans="1:27">
      <c r="B26" s="109" t="s">
        <v>145</v>
      </c>
    </row>
    <row r="27" spans="1:27">
      <c r="A27" s="107">
        <v>6</v>
      </c>
      <c r="B27" s="108" t="s">
        <v>146</v>
      </c>
      <c r="C27" s="109" t="s">
        <v>147</v>
      </c>
      <c r="D27" s="115" t="s">
        <v>148</v>
      </c>
      <c r="E27" s="111">
        <v>3.8359999999999999</v>
      </c>
      <c r="F27" s="110" t="s">
        <v>125</v>
      </c>
      <c r="P27" s="110" t="s">
        <v>129</v>
      </c>
      <c r="V27" s="114" t="s">
        <v>149</v>
      </c>
      <c r="W27" s="111">
        <v>3.12</v>
      </c>
      <c r="Z27" s="109" t="s">
        <v>150</v>
      </c>
      <c r="AA27" s="109" t="s">
        <v>151</v>
      </c>
    </row>
    <row r="28" spans="1:27" ht="12.75" customHeight="1">
      <c r="A28" s="107">
        <v>7</v>
      </c>
      <c r="B28" s="108" t="s">
        <v>146</v>
      </c>
      <c r="C28" s="109" t="s">
        <v>152</v>
      </c>
      <c r="D28" s="115" t="s">
        <v>153</v>
      </c>
      <c r="E28" s="111">
        <v>3.8359999999999999</v>
      </c>
      <c r="F28" s="110" t="s">
        <v>125</v>
      </c>
      <c r="P28" s="110" t="s">
        <v>129</v>
      </c>
      <c r="V28" s="114" t="s">
        <v>149</v>
      </c>
      <c r="W28" s="111">
        <v>1.5720000000000001</v>
      </c>
      <c r="Z28" s="109" t="s">
        <v>150</v>
      </c>
      <c r="AA28" s="109" t="s">
        <v>154</v>
      </c>
    </row>
    <row r="29" spans="1:27">
      <c r="A29" s="107">
        <v>8</v>
      </c>
      <c r="B29" s="108" t="s">
        <v>146</v>
      </c>
      <c r="C29" s="109" t="s">
        <v>155</v>
      </c>
      <c r="D29" s="115" t="s">
        <v>156</v>
      </c>
      <c r="E29" s="111">
        <v>13.7</v>
      </c>
      <c r="F29" s="110" t="s">
        <v>157</v>
      </c>
    </row>
    <row r="30" spans="1:27" ht="12.75" customHeight="1">
      <c r="D30" s="126" t="s">
        <v>158</v>
      </c>
      <c r="E30" s="127"/>
      <c r="H30" s="127"/>
      <c r="I30" s="127"/>
      <c r="J30" s="127"/>
      <c r="L30" s="128"/>
      <c r="N30" s="129"/>
      <c r="W30" s="111">
        <f>SUM(W26:W28)</f>
        <v>4.6920000000000002</v>
      </c>
    </row>
    <row r="32" spans="1:27" ht="12.75" customHeight="1">
      <c r="D32" s="126" t="s">
        <v>159</v>
      </c>
      <c r="E32" s="127"/>
      <c r="H32" s="127"/>
      <c r="I32" s="127"/>
      <c r="J32" s="127"/>
      <c r="L32" s="128"/>
      <c r="N32" s="129"/>
    </row>
    <row r="34" spans="4:23" ht="12.75" customHeight="1">
      <c r="D34" s="130"/>
      <c r="E34" s="127"/>
      <c r="H34" s="127"/>
      <c r="I34" s="127"/>
      <c r="J34" s="127"/>
      <c r="L34" s="128"/>
      <c r="N34" s="129"/>
      <c r="W34" s="111">
        <f>+W23+W32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Kalvinova</dc:creator>
  <cp:keywords/>
  <dc:description/>
  <cp:lastModifiedBy>Berco</cp:lastModifiedBy>
  <cp:revision/>
  <dcterms:created xsi:type="dcterms:W3CDTF">1999-04-06T07:39:42Z</dcterms:created>
  <dcterms:modified xsi:type="dcterms:W3CDTF">2019-11-10T20:09:43Z</dcterms:modified>
  <cp:category/>
  <cp:contentStatus/>
</cp:coreProperties>
</file>